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tomas.mladek\Desktop\F_Rozpočet, výkaz výměr_02102020\Rozpočet_slepý (výkaz výměr)\"/>
    </mc:Choice>
  </mc:AlternateContent>
  <xr:revisionPtr revIDLastSave="0" documentId="8_{AA6B96F5-65A8-4464-A1C2-1C1F81FFFAEA}" xr6:coauthVersionLast="45" xr6:coauthVersionMax="45" xr10:uidLastSave="{00000000-0000-0000-0000-000000000000}"/>
  <bookViews>
    <workbookView xWindow="-108" yWindow="-108" windowWidth="23256" windowHeight="12576" tabRatio="851" xr2:uid="{00000000-000D-0000-FFFF-FFFF00000000}"/>
  </bookViews>
  <sheets>
    <sheet name="Rekapitulace stavby" sheetId="1" r:id="rId1"/>
    <sheet name="SO 01 - Kanalizace" sheetId="2" r:id="rId2"/>
    <sheet name="SO 02 - Závlahy" sheetId="3" r:id="rId3"/>
    <sheet name="SO 03 - Elekroinstalace" sheetId="4" r:id="rId4"/>
    <sheet name="SO 04 - Rekonstrukce zpev..." sheetId="5" r:id="rId5"/>
    <sheet name="VRN - Vedlejší rozpočtové..." sheetId="6" r:id="rId6"/>
  </sheets>
  <definedNames>
    <definedName name="_xlnm._FilterDatabase" localSheetId="1" hidden="1">'SO 01 - Kanalizace'!$C$121:$K$870</definedName>
    <definedName name="_xlnm._FilterDatabase" localSheetId="2" hidden="1">'SO 02 - Závlahy'!$C$125:$K$969</definedName>
    <definedName name="_xlnm._FilterDatabase" localSheetId="3" hidden="1">'SO 03 - Elekroinstalace'!$C$117:$K$126</definedName>
    <definedName name="_xlnm._FilterDatabase" localSheetId="4" hidden="1">'SO 04 - Rekonstrukce zpev...'!$C$120:$K$224</definedName>
    <definedName name="_xlnm._FilterDatabase" localSheetId="5" hidden="1">'VRN - Vedlejší rozpočtové...'!$C$116:$K$160</definedName>
    <definedName name="_xlnm.Print_Titles" localSheetId="0">'Rekapitulace stavby'!$92:$92</definedName>
    <definedName name="_xlnm.Print_Titles" localSheetId="1">'SO 01 - Kanalizace'!$121:$121</definedName>
    <definedName name="_xlnm.Print_Titles" localSheetId="2">'SO 02 - Závlahy'!$125:$125</definedName>
    <definedName name="_xlnm.Print_Titles" localSheetId="3">'SO 03 - Elekroinstalace'!$117:$117</definedName>
    <definedName name="_xlnm.Print_Titles" localSheetId="4">'SO 04 - Rekonstrukce zpev...'!$120:$120</definedName>
    <definedName name="_xlnm.Print_Titles" localSheetId="5">'VRN - Vedlejší rozpočtové...'!$116:$116</definedName>
    <definedName name="_xlnm.Print_Area" localSheetId="0">'Rekapitulace stavby'!$D$4:$AO$76,'Rekapitulace stavby'!$C$82:$AQ$100</definedName>
    <definedName name="_xlnm.Print_Area" localSheetId="1">'SO 01 - Kanalizace'!$C$4:$J$39,'SO 01 - Kanalizace'!$C$50:$J$76,'SO 01 - Kanalizace'!$C$82:$J$103,'SO 01 - Kanalizace'!$C$109:$K$870</definedName>
    <definedName name="_xlnm.Print_Area" localSheetId="2">'SO 02 - Závlahy'!$C$4:$J$39,'SO 02 - Závlahy'!$C$50:$J$76,'SO 02 - Závlahy'!$C$82:$J$107,'SO 02 - Závlahy'!$C$113:$K$969</definedName>
    <definedName name="_xlnm.Print_Area" localSheetId="3">'SO 03 - Elekroinstalace'!$C$4:$J$39,'SO 03 - Elekroinstalace'!$C$50:$J$76,'SO 03 - Elekroinstalace'!$C$82:$J$99,'SO 03 - Elekroinstalace'!$C$105:$K$126</definedName>
    <definedName name="_xlnm.Print_Area" localSheetId="4">'SO 04 - Rekonstrukce zpev...'!$C$4:$J$39,'SO 04 - Rekonstrukce zpev...'!$C$50:$J$76,'SO 04 - Rekonstrukce zpev...'!$C$82:$J$102,'SO 04 - Rekonstrukce zpev...'!$C$108:$K$224</definedName>
    <definedName name="_xlnm.Print_Area" localSheetId="5">'VRN - Vedlejší rozpočtové...'!$C$4:$J$39,'VRN - Vedlejší rozpočtové...'!$C$50:$J$76,'VRN - Vedlejší rozpočtové...'!$C$82:$J$98,'VRN - Vedlejší rozpočtové...'!$C$104:$K$160</definedName>
  </definedNames>
  <calcPr calcId="181029"/>
</workbook>
</file>

<file path=xl/calcChain.xml><?xml version="1.0" encoding="utf-8"?>
<calcChain xmlns="http://schemas.openxmlformats.org/spreadsheetml/2006/main">
  <c r="E18" i="2" l="1"/>
  <c r="E18" i="3"/>
  <c r="E18" i="5" l="1"/>
  <c r="E18" i="4"/>
  <c r="E18" i="6"/>
  <c r="L90" i="1"/>
  <c r="J37" i="6" l="1"/>
  <c r="J36" i="6"/>
  <c r="AY99" i="1" s="1"/>
  <c r="J35" i="6"/>
  <c r="AX99" i="1" s="1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J114" i="6"/>
  <c r="F113" i="6"/>
  <c r="F111" i="6"/>
  <c r="E109" i="6"/>
  <c r="J92" i="6"/>
  <c r="F91" i="6"/>
  <c r="F89" i="6"/>
  <c r="E87" i="6"/>
  <c r="J21" i="6"/>
  <c r="E21" i="6"/>
  <c r="J91" i="6" s="1"/>
  <c r="J20" i="6"/>
  <c r="J18" i="6"/>
  <c r="F92" i="6"/>
  <c r="J17" i="6"/>
  <c r="J12" i="6"/>
  <c r="J111" i="6" s="1"/>
  <c r="E7" i="6"/>
  <c r="E107" i="6"/>
  <c r="J37" i="5"/>
  <c r="J36" i="5"/>
  <c r="AY98" i="1" s="1"/>
  <c r="J35" i="5"/>
  <c r="AX98" i="1" s="1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J118" i="5"/>
  <c r="F117" i="5"/>
  <c r="F115" i="5"/>
  <c r="E113" i="5"/>
  <c r="J92" i="5"/>
  <c r="F91" i="5"/>
  <c r="F89" i="5"/>
  <c r="E87" i="5"/>
  <c r="J21" i="5"/>
  <c r="E21" i="5"/>
  <c r="J91" i="5" s="1"/>
  <c r="J117" i="5"/>
  <c r="J20" i="5"/>
  <c r="J18" i="5"/>
  <c r="F92" i="5"/>
  <c r="J17" i="5"/>
  <c r="J12" i="5"/>
  <c r="J115" i="5" s="1"/>
  <c r="E7" i="5"/>
  <c r="E111" i="5" s="1"/>
  <c r="J37" i="4"/>
  <c r="J36" i="4"/>
  <c r="AY97" i="1"/>
  <c r="J35" i="4"/>
  <c r="AX97" i="1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J115" i="4"/>
  <c r="F114" i="4"/>
  <c r="F112" i="4"/>
  <c r="E110" i="4"/>
  <c r="J92" i="4"/>
  <c r="F91" i="4"/>
  <c r="F89" i="4"/>
  <c r="E87" i="4"/>
  <c r="J21" i="4"/>
  <c r="E21" i="4"/>
  <c r="J114" i="4" s="1"/>
  <c r="J20" i="4"/>
  <c r="J18" i="4"/>
  <c r="F92" i="4"/>
  <c r="J17" i="4"/>
  <c r="J12" i="4"/>
  <c r="J112" i="4" s="1"/>
  <c r="E7" i="4"/>
  <c r="E85" i="4"/>
  <c r="J37" i="3"/>
  <c r="J36" i="3"/>
  <c r="AY96" i="1" s="1"/>
  <c r="J35" i="3"/>
  <c r="AX96" i="1" s="1"/>
  <c r="BI968" i="3"/>
  <c r="BH968" i="3"/>
  <c r="BG968" i="3"/>
  <c r="BF968" i="3"/>
  <c r="T968" i="3"/>
  <c r="R968" i="3"/>
  <c r="P968" i="3"/>
  <c r="BI966" i="3"/>
  <c r="BH966" i="3"/>
  <c r="BG966" i="3"/>
  <c r="BF966" i="3"/>
  <c r="T966" i="3"/>
  <c r="R966" i="3"/>
  <c r="P966" i="3"/>
  <c r="BI963" i="3"/>
  <c r="BH963" i="3"/>
  <c r="BG963" i="3"/>
  <c r="BF963" i="3"/>
  <c r="T963" i="3"/>
  <c r="R963" i="3"/>
  <c r="P963" i="3"/>
  <c r="BI960" i="3"/>
  <c r="BH960" i="3"/>
  <c r="BG960" i="3"/>
  <c r="BF960" i="3"/>
  <c r="T960" i="3"/>
  <c r="R960" i="3"/>
  <c r="P960" i="3"/>
  <c r="BI958" i="3"/>
  <c r="BH958" i="3"/>
  <c r="BG958" i="3"/>
  <c r="BF958" i="3"/>
  <c r="T958" i="3"/>
  <c r="R958" i="3"/>
  <c r="P958" i="3"/>
  <c r="BI955" i="3"/>
  <c r="BH955" i="3"/>
  <c r="BG955" i="3"/>
  <c r="BF955" i="3"/>
  <c r="T955" i="3"/>
  <c r="R955" i="3"/>
  <c r="P955" i="3"/>
  <c r="BI953" i="3"/>
  <c r="BH953" i="3"/>
  <c r="BG953" i="3"/>
  <c r="BF953" i="3"/>
  <c r="T953" i="3"/>
  <c r="R953" i="3"/>
  <c r="P953" i="3"/>
  <c r="BI951" i="3"/>
  <c r="BH951" i="3"/>
  <c r="BG951" i="3"/>
  <c r="BF951" i="3"/>
  <c r="T951" i="3"/>
  <c r="R951" i="3"/>
  <c r="P951" i="3"/>
  <c r="BI950" i="3"/>
  <c r="BH950" i="3"/>
  <c r="BG950" i="3"/>
  <c r="BF950" i="3"/>
  <c r="T950" i="3"/>
  <c r="R950" i="3"/>
  <c r="P950" i="3"/>
  <c r="BI945" i="3"/>
  <c r="BH945" i="3"/>
  <c r="BG945" i="3"/>
  <c r="BF945" i="3"/>
  <c r="T945" i="3"/>
  <c r="R945" i="3"/>
  <c r="P945" i="3"/>
  <c r="BI943" i="3"/>
  <c r="BH943" i="3"/>
  <c r="BG943" i="3"/>
  <c r="BF943" i="3"/>
  <c r="T943" i="3"/>
  <c r="R943" i="3"/>
  <c r="P943" i="3"/>
  <c r="BI936" i="3"/>
  <c r="BH936" i="3"/>
  <c r="BG936" i="3"/>
  <c r="BF936" i="3"/>
  <c r="T936" i="3"/>
  <c r="R936" i="3"/>
  <c r="P936" i="3"/>
  <c r="BI934" i="3"/>
  <c r="BH934" i="3"/>
  <c r="BG934" i="3"/>
  <c r="BF934" i="3"/>
  <c r="T934" i="3"/>
  <c r="R934" i="3"/>
  <c r="P934" i="3"/>
  <c r="BI929" i="3"/>
  <c r="BH929" i="3"/>
  <c r="BG929" i="3"/>
  <c r="BF929" i="3"/>
  <c r="T929" i="3"/>
  <c r="R929" i="3"/>
  <c r="P929" i="3"/>
  <c r="BI923" i="3"/>
  <c r="BH923" i="3"/>
  <c r="BG923" i="3"/>
  <c r="BF923" i="3"/>
  <c r="T923" i="3"/>
  <c r="R923" i="3"/>
  <c r="P923" i="3"/>
  <c r="BI918" i="3"/>
  <c r="BH918" i="3"/>
  <c r="BG918" i="3"/>
  <c r="BF918" i="3"/>
  <c r="T918" i="3"/>
  <c r="R918" i="3"/>
  <c r="P918" i="3"/>
  <c r="BI916" i="3"/>
  <c r="BH916" i="3"/>
  <c r="BG916" i="3"/>
  <c r="BF916" i="3"/>
  <c r="T916" i="3"/>
  <c r="R916" i="3"/>
  <c r="P916" i="3"/>
  <c r="BI912" i="3"/>
  <c r="BH912" i="3"/>
  <c r="BG912" i="3"/>
  <c r="BF912" i="3"/>
  <c r="T912" i="3"/>
  <c r="R912" i="3"/>
  <c r="P912" i="3"/>
  <c r="BI907" i="3"/>
  <c r="BH907" i="3"/>
  <c r="BG907" i="3"/>
  <c r="BF907" i="3"/>
  <c r="T907" i="3"/>
  <c r="R907" i="3"/>
  <c r="P907" i="3"/>
  <c r="BI901" i="3"/>
  <c r="BH901" i="3"/>
  <c r="BG901" i="3"/>
  <c r="BF901" i="3"/>
  <c r="T901" i="3"/>
  <c r="R901" i="3"/>
  <c r="P901" i="3"/>
  <c r="BI892" i="3"/>
  <c r="BH892" i="3"/>
  <c r="BG892" i="3"/>
  <c r="BF892" i="3"/>
  <c r="T892" i="3"/>
  <c r="R892" i="3"/>
  <c r="P892" i="3"/>
  <c r="BI889" i="3"/>
  <c r="BH889" i="3"/>
  <c r="BG889" i="3"/>
  <c r="BF889" i="3"/>
  <c r="T889" i="3"/>
  <c r="R889" i="3"/>
  <c r="P889" i="3"/>
  <c r="BI885" i="3"/>
  <c r="BH885" i="3"/>
  <c r="BG885" i="3"/>
  <c r="BF885" i="3"/>
  <c r="T885" i="3"/>
  <c r="R885" i="3"/>
  <c r="P885" i="3"/>
  <c r="BI883" i="3"/>
  <c r="BH883" i="3"/>
  <c r="BG883" i="3"/>
  <c r="BF883" i="3"/>
  <c r="T883" i="3"/>
  <c r="R883" i="3"/>
  <c r="P883" i="3"/>
  <c r="BI881" i="3"/>
  <c r="BH881" i="3"/>
  <c r="BG881" i="3"/>
  <c r="BF881" i="3"/>
  <c r="T881" i="3"/>
  <c r="R881" i="3"/>
  <c r="P881" i="3"/>
  <c r="BI879" i="3"/>
  <c r="BH879" i="3"/>
  <c r="BG879" i="3"/>
  <c r="BF879" i="3"/>
  <c r="T879" i="3"/>
  <c r="R879" i="3"/>
  <c r="P879" i="3"/>
  <c r="BI871" i="3"/>
  <c r="BH871" i="3"/>
  <c r="BG871" i="3"/>
  <c r="BF871" i="3"/>
  <c r="T871" i="3"/>
  <c r="R871" i="3"/>
  <c r="P871" i="3"/>
  <c r="BI863" i="3"/>
  <c r="BH863" i="3"/>
  <c r="BG863" i="3"/>
  <c r="BF863" i="3"/>
  <c r="T863" i="3"/>
  <c r="R863" i="3"/>
  <c r="P863" i="3"/>
  <c r="BI857" i="3"/>
  <c r="BH857" i="3"/>
  <c r="BG857" i="3"/>
  <c r="BF857" i="3"/>
  <c r="T857" i="3"/>
  <c r="R857" i="3"/>
  <c r="P857" i="3"/>
  <c r="BI854" i="3"/>
  <c r="BH854" i="3"/>
  <c r="BG854" i="3"/>
  <c r="BF854" i="3"/>
  <c r="T854" i="3"/>
  <c r="R854" i="3"/>
  <c r="P854" i="3"/>
  <c r="BI851" i="3"/>
  <c r="BH851" i="3"/>
  <c r="BG851" i="3"/>
  <c r="BF851" i="3"/>
  <c r="T851" i="3"/>
  <c r="R851" i="3"/>
  <c r="P851" i="3"/>
  <c r="BI848" i="3"/>
  <c r="BH848" i="3"/>
  <c r="BG848" i="3"/>
  <c r="BF848" i="3"/>
  <c r="T848" i="3"/>
  <c r="R848" i="3"/>
  <c r="P848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39" i="3"/>
  <c r="BH839" i="3"/>
  <c r="BG839" i="3"/>
  <c r="BF839" i="3"/>
  <c r="T839" i="3"/>
  <c r="R839" i="3"/>
  <c r="P839" i="3"/>
  <c r="BI836" i="3"/>
  <c r="BH836" i="3"/>
  <c r="BG836" i="3"/>
  <c r="BF836" i="3"/>
  <c r="T836" i="3"/>
  <c r="R836" i="3"/>
  <c r="P836" i="3"/>
  <c r="BI834" i="3"/>
  <c r="BH834" i="3"/>
  <c r="BG834" i="3"/>
  <c r="BF834" i="3"/>
  <c r="T834" i="3"/>
  <c r="R834" i="3"/>
  <c r="P834" i="3"/>
  <c r="BI832" i="3"/>
  <c r="BH832" i="3"/>
  <c r="BG832" i="3"/>
  <c r="BF832" i="3"/>
  <c r="T832" i="3"/>
  <c r="R832" i="3"/>
  <c r="P832" i="3"/>
  <c r="BI830" i="3"/>
  <c r="BH830" i="3"/>
  <c r="BG830" i="3"/>
  <c r="BF830" i="3"/>
  <c r="T830" i="3"/>
  <c r="R830" i="3"/>
  <c r="P830" i="3"/>
  <c r="BI828" i="3"/>
  <c r="BH828" i="3"/>
  <c r="BG828" i="3"/>
  <c r="BF828" i="3"/>
  <c r="T828" i="3"/>
  <c r="R828" i="3"/>
  <c r="P828" i="3"/>
  <c r="BI826" i="3"/>
  <c r="BH826" i="3"/>
  <c r="BG826" i="3"/>
  <c r="BF826" i="3"/>
  <c r="T826" i="3"/>
  <c r="R826" i="3"/>
  <c r="P826" i="3"/>
  <c r="BI824" i="3"/>
  <c r="BH824" i="3"/>
  <c r="BG824" i="3"/>
  <c r="BF824" i="3"/>
  <c r="T824" i="3"/>
  <c r="R824" i="3"/>
  <c r="P824" i="3"/>
  <c r="BI822" i="3"/>
  <c r="BH822" i="3"/>
  <c r="BG822" i="3"/>
  <c r="BF822" i="3"/>
  <c r="T822" i="3"/>
  <c r="R822" i="3"/>
  <c r="P822" i="3"/>
  <c r="BI819" i="3"/>
  <c r="BH819" i="3"/>
  <c r="BG819" i="3"/>
  <c r="BF819" i="3"/>
  <c r="T819" i="3"/>
  <c r="R819" i="3"/>
  <c r="P819" i="3"/>
  <c r="BI816" i="3"/>
  <c r="BH816" i="3"/>
  <c r="BG816" i="3"/>
  <c r="BF816" i="3"/>
  <c r="T816" i="3"/>
  <c r="R816" i="3"/>
  <c r="P816" i="3"/>
  <c r="BI813" i="3"/>
  <c r="BH813" i="3"/>
  <c r="BG813" i="3"/>
  <c r="BF813" i="3"/>
  <c r="T813" i="3"/>
  <c r="R813" i="3"/>
  <c r="P813" i="3"/>
  <c r="BI810" i="3"/>
  <c r="BH810" i="3"/>
  <c r="BG810" i="3"/>
  <c r="BF810" i="3"/>
  <c r="T810" i="3"/>
  <c r="R810" i="3"/>
  <c r="P810" i="3"/>
  <c r="BI808" i="3"/>
  <c r="BH808" i="3"/>
  <c r="BG808" i="3"/>
  <c r="BF808" i="3"/>
  <c r="T808" i="3"/>
  <c r="R808" i="3"/>
  <c r="P808" i="3"/>
  <c r="BI807" i="3"/>
  <c r="BH807" i="3"/>
  <c r="BG807" i="3"/>
  <c r="BF807" i="3"/>
  <c r="T807" i="3"/>
  <c r="R807" i="3"/>
  <c r="P807" i="3"/>
  <c r="BI805" i="3"/>
  <c r="BH805" i="3"/>
  <c r="BG805" i="3"/>
  <c r="BF805" i="3"/>
  <c r="T805" i="3"/>
  <c r="R805" i="3"/>
  <c r="P805" i="3"/>
  <c r="BI803" i="3"/>
  <c r="BH803" i="3"/>
  <c r="BG803" i="3"/>
  <c r="BF803" i="3"/>
  <c r="T803" i="3"/>
  <c r="R803" i="3"/>
  <c r="P803" i="3"/>
  <c r="BI802" i="3"/>
  <c r="BH802" i="3"/>
  <c r="BG802" i="3"/>
  <c r="BF802" i="3"/>
  <c r="T802" i="3"/>
  <c r="R802" i="3"/>
  <c r="P802" i="3"/>
  <c r="BI799" i="3"/>
  <c r="BH799" i="3"/>
  <c r="BG799" i="3"/>
  <c r="BF799" i="3"/>
  <c r="T799" i="3"/>
  <c r="R799" i="3"/>
  <c r="P799" i="3"/>
  <c r="BI796" i="3"/>
  <c r="BH796" i="3"/>
  <c r="BG796" i="3"/>
  <c r="BF796" i="3"/>
  <c r="T796" i="3"/>
  <c r="R796" i="3"/>
  <c r="P796" i="3"/>
  <c r="BI793" i="3"/>
  <c r="BH793" i="3"/>
  <c r="BG793" i="3"/>
  <c r="BF793" i="3"/>
  <c r="T793" i="3"/>
  <c r="R793" i="3"/>
  <c r="P793" i="3"/>
  <c r="BI791" i="3"/>
  <c r="BH791" i="3"/>
  <c r="BG791" i="3"/>
  <c r="BF791" i="3"/>
  <c r="T791" i="3"/>
  <c r="R791" i="3"/>
  <c r="P791" i="3"/>
  <c r="BI788" i="3"/>
  <c r="BH788" i="3"/>
  <c r="BG788" i="3"/>
  <c r="BF788" i="3"/>
  <c r="T788" i="3"/>
  <c r="R788" i="3"/>
  <c r="P788" i="3"/>
  <c r="BI785" i="3"/>
  <c r="BH785" i="3"/>
  <c r="BG785" i="3"/>
  <c r="BF785" i="3"/>
  <c r="T785" i="3"/>
  <c r="R785" i="3"/>
  <c r="P785" i="3"/>
  <c r="BI783" i="3"/>
  <c r="BH783" i="3"/>
  <c r="BG783" i="3"/>
  <c r="BF783" i="3"/>
  <c r="T783" i="3"/>
  <c r="R783" i="3"/>
  <c r="P783" i="3"/>
  <c r="BI781" i="3"/>
  <c r="BH781" i="3"/>
  <c r="BG781" i="3"/>
  <c r="BF781" i="3"/>
  <c r="T781" i="3"/>
  <c r="R781" i="3"/>
  <c r="P781" i="3"/>
  <c r="BI780" i="3"/>
  <c r="BH780" i="3"/>
  <c r="BG780" i="3"/>
  <c r="BF780" i="3"/>
  <c r="T780" i="3"/>
  <c r="R780" i="3"/>
  <c r="P780" i="3"/>
  <c r="BI778" i="3"/>
  <c r="BH778" i="3"/>
  <c r="BG778" i="3"/>
  <c r="BF778" i="3"/>
  <c r="T778" i="3"/>
  <c r="R778" i="3"/>
  <c r="P778" i="3"/>
  <c r="BI776" i="3"/>
  <c r="BH776" i="3"/>
  <c r="BG776" i="3"/>
  <c r="BF776" i="3"/>
  <c r="T776" i="3"/>
  <c r="R776" i="3"/>
  <c r="P776" i="3"/>
  <c r="BI775" i="3"/>
  <c r="BH775" i="3"/>
  <c r="BG775" i="3"/>
  <c r="BF775" i="3"/>
  <c r="T775" i="3"/>
  <c r="R775" i="3"/>
  <c r="P775" i="3"/>
  <c r="BI773" i="3"/>
  <c r="BH773" i="3"/>
  <c r="BG773" i="3"/>
  <c r="BF773" i="3"/>
  <c r="T773" i="3"/>
  <c r="R773" i="3"/>
  <c r="P773" i="3"/>
  <c r="BI771" i="3"/>
  <c r="BH771" i="3"/>
  <c r="BG771" i="3"/>
  <c r="BF771" i="3"/>
  <c r="T771" i="3"/>
  <c r="R771" i="3"/>
  <c r="P771" i="3"/>
  <c r="BI770" i="3"/>
  <c r="BH770" i="3"/>
  <c r="BG770" i="3"/>
  <c r="BF770" i="3"/>
  <c r="T770" i="3"/>
  <c r="R770" i="3"/>
  <c r="P770" i="3"/>
  <c r="BI768" i="3"/>
  <c r="BH768" i="3"/>
  <c r="BG768" i="3"/>
  <c r="BF768" i="3"/>
  <c r="T768" i="3"/>
  <c r="R768" i="3"/>
  <c r="P768" i="3"/>
  <c r="BI767" i="3"/>
  <c r="BH767" i="3"/>
  <c r="BG767" i="3"/>
  <c r="BF767" i="3"/>
  <c r="T767" i="3"/>
  <c r="R767" i="3"/>
  <c r="P767" i="3"/>
  <c r="BI765" i="3"/>
  <c r="BH765" i="3"/>
  <c r="BG765" i="3"/>
  <c r="BF765" i="3"/>
  <c r="T765" i="3"/>
  <c r="R765" i="3"/>
  <c r="P765" i="3"/>
  <c r="BI763" i="3"/>
  <c r="BH763" i="3"/>
  <c r="BG763" i="3"/>
  <c r="BF763" i="3"/>
  <c r="T763" i="3"/>
  <c r="R763" i="3"/>
  <c r="P763" i="3"/>
  <c r="BI761" i="3"/>
  <c r="BH761" i="3"/>
  <c r="BG761" i="3"/>
  <c r="BF761" i="3"/>
  <c r="T761" i="3"/>
  <c r="R761" i="3"/>
  <c r="P761" i="3"/>
  <c r="BI759" i="3"/>
  <c r="BH759" i="3"/>
  <c r="BG759" i="3"/>
  <c r="BF759" i="3"/>
  <c r="T759" i="3"/>
  <c r="R759" i="3"/>
  <c r="P759" i="3"/>
  <c r="BI757" i="3"/>
  <c r="BH757" i="3"/>
  <c r="BG757" i="3"/>
  <c r="BF757" i="3"/>
  <c r="T757" i="3"/>
  <c r="R757" i="3"/>
  <c r="P757" i="3"/>
  <c r="BI755" i="3"/>
  <c r="BH755" i="3"/>
  <c r="BG755" i="3"/>
  <c r="BF755" i="3"/>
  <c r="T755" i="3"/>
  <c r="R755" i="3"/>
  <c r="P755" i="3"/>
  <c r="BI752" i="3"/>
  <c r="BH752" i="3"/>
  <c r="BG752" i="3"/>
  <c r="BF752" i="3"/>
  <c r="T752" i="3"/>
  <c r="R752" i="3"/>
  <c r="P752" i="3"/>
  <c r="BI749" i="3"/>
  <c r="BH749" i="3"/>
  <c r="BG749" i="3"/>
  <c r="BF749" i="3"/>
  <c r="T749" i="3"/>
  <c r="R749" i="3"/>
  <c r="P749" i="3"/>
  <c r="BI748" i="3"/>
  <c r="BH748" i="3"/>
  <c r="BG748" i="3"/>
  <c r="BF748" i="3"/>
  <c r="T748" i="3"/>
  <c r="R748" i="3"/>
  <c r="P748" i="3"/>
  <c r="BI746" i="3"/>
  <c r="BH746" i="3"/>
  <c r="BG746" i="3"/>
  <c r="BF746" i="3"/>
  <c r="T746" i="3"/>
  <c r="R746" i="3"/>
  <c r="P746" i="3"/>
  <c r="BI745" i="3"/>
  <c r="BH745" i="3"/>
  <c r="BG745" i="3"/>
  <c r="BF745" i="3"/>
  <c r="T745" i="3"/>
  <c r="R745" i="3"/>
  <c r="P745" i="3"/>
  <c r="BI743" i="3"/>
  <c r="BH743" i="3"/>
  <c r="BG743" i="3"/>
  <c r="BF743" i="3"/>
  <c r="T743" i="3"/>
  <c r="R743" i="3"/>
  <c r="P743" i="3"/>
  <c r="BI739" i="3"/>
  <c r="BH739" i="3"/>
  <c r="BG739" i="3"/>
  <c r="BF739" i="3"/>
  <c r="T739" i="3"/>
  <c r="R739" i="3"/>
  <c r="P739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3" i="3"/>
  <c r="BH733" i="3"/>
  <c r="BG733" i="3"/>
  <c r="BF733" i="3"/>
  <c r="T733" i="3"/>
  <c r="R733" i="3"/>
  <c r="P733" i="3"/>
  <c r="BI731" i="3"/>
  <c r="BH731" i="3"/>
  <c r="BG731" i="3"/>
  <c r="BF731" i="3"/>
  <c r="T731" i="3"/>
  <c r="R731" i="3"/>
  <c r="P731" i="3"/>
  <c r="BI729" i="3"/>
  <c r="BH729" i="3"/>
  <c r="BG729" i="3"/>
  <c r="BF729" i="3"/>
  <c r="T729" i="3"/>
  <c r="R729" i="3"/>
  <c r="P729" i="3"/>
  <c r="BI727" i="3"/>
  <c r="BH727" i="3"/>
  <c r="BG727" i="3"/>
  <c r="BF727" i="3"/>
  <c r="T727" i="3"/>
  <c r="R727" i="3"/>
  <c r="P727" i="3"/>
  <c r="BI725" i="3"/>
  <c r="BH725" i="3"/>
  <c r="BG725" i="3"/>
  <c r="BF725" i="3"/>
  <c r="T725" i="3"/>
  <c r="R725" i="3"/>
  <c r="P725" i="3"/>
  <c r="BI723" i="3"/>
  <c r="BH723" i="3"/>
  <c r="BG723" i="3"/>
  <c r="BF723" i="3"/>
  <c r="T723" i="3"/>
  <c r="R723" i="3"/>
  <c r="P723" i="3"/>
  <c r="BI721" i="3"/>
  <c r="BH721" i="3"/>
  <c r="BG721" i="3"/>
  <c r="BF721" i="3"/>
  <c r="T721" i="3"/>
  <c r="R721" i="3"/>
  <c r="P721" i="3"/>
  <c r="BI717" i="3"/>
  <c r="BH717" i="3"/>
  <c r="BG717" i="3"/>
  <c r="BF717" i="3"/>
  <c r="T717" i="3"/>
  <c r="R717" i="3"/>
  <c r="P717" i="3"/>
  <c r="BI715" i="3"/>
  <c r="BH715" i="3"/>
  <c r="BG715" i="3"/>
  <c r="BF715" i="3"/>
  <c r="T715" i="3"/>
  <c r="R715" i="3"/>
  <c r="P715" i="3"/>
  <c r="BI713" i="3"/>
  <c r="BH713" i="3"/>
  <c r="BG713" i="3"/>
  <c r="BF713" i="3"/>
  <c r="T713" i="3"/>
  <c r="R713" i="3"/>
  <c r="P713" i="3"/>
  <c r="BI711" i="3"/>
  <c r="BH711" i="3"/>
  <c r="BG711" i="3"/>
  <c r="BF711" i="3"/>
  <c r="T711" i="3"/>
  <c r="R711" i="3"/>
  <c r="P711" i="3"/>
  <c r="BI707" i="3"/>
  <c r="BH707" i="3"/>
  <c r="BG707" i="3"/>
  <c r="BF707" i="3"/>
  <c r="T707" i="3"/>
  <c r="R707" i="3"/>
  <c r="P707" i="3"/>
  <c r="BI705" i="3"/>
  <c r="BH705" i="3"/>
  <c r="BG705" i="3"/>
  <c r="BF705" i="3"/>
  <c r="T705" i="3"/>
  <c r="R705" i="3"/>
  <c r="P705" i="3"/>
  <c r="BI701" i="3"/>
  <c r="BH701" i="3"/>
  <c r="BG701" i="3"/>
  <c r="BF701" i="3"/>
  <c r="T701" i="3"/>
  <c r="R701" i="3"/>
  <c r="P701" i="3"/>
  <c r="BI698" i="3"/>
  <c r="BH698" i="3"/>
  <c r="BG698" i="3"/>
  <c r="BF698" i="3"/>
  <c r="T698" i="3"/>
  <c r="R698" i="3"/>
  <c r="P698" i="3"/>
  <c r="BI695" i="3"/>
  <c r="BH695" i="3"/>
  <c r="BG695" i="3"/>
  <c r="BF695" i="3"/>
  <c r="T695" i="3"/>
  <c r="R695" i="3"/>
  <c r="P695" i="3"/>
  <c r="BI693" i="3"/>
  <c r="BH693" i="3"/>
  <c r="BG693" i="3"/>
  <c r="BF693" i="3"/>
  <c r="T693" i="3"/>
  <c r="R693" i="3"/>
  <c r="P693" i="3"/>
  <c r="BI691" i="3"/>
  <c r="BH691" i="3"/>
  <c r="BG691" i="3"/>
  <c r="BF691" i="3"/>
  <c r="T691" i="3"/>
  <c r="R691" i="3"/>
  <c r="P691" i="3"/>
  <c r="BI689" i="3"/>
  <c r="BH689" i="3"/>
  <c r="BG689" i="3"/>
  <c r="BF689" i="3"/>
  <c r="T689" i="3"/>
  <c r="R689" i="3"/>
  <c r="P689" i="3"/>
  <c r="BI687" i="3"/>
  <c r="BH687" i="3"/>
  <c r="BG687" i="3"/>
  <c r="BF687" i="3"/>
  <c r="T687" i="3"/>
  <c r="R687" i="3"/>
  <c r="P687" i="3"/>
  <c r="BI685" i="3"/>
  <c r="BH685" i="3"/>
  <c r="BG685" i="3"/>
  <c r="BF685" i="3"/>
  <c r="T685" i="3"/>
  <c r="R685" i="3"/>
  <c r="P685" i="3"/>
  <c r="BI683" i="3"/>
  <c r="BH683" i="3"/>
  <c r="BG683" i="3"/>
  <c r="BF683" i="3"/>
  <c r="T683" i="3"/>
  <c r="R683" i="3"/>
  <c r="P683" i="3"/>
  <c r="BI681" i="3"/>
  <c r="BH681" i="3"/>
  <c r="BG681" i="3"/>
  <c r="BF681" i="3"/>
  <c r="T681" i="3"/>
  <c r="R681" i="3"/>
  <c r="P681" i="3"/>
  <c r="BI679" i="3"/>
  <c r="BH679" i="3"/>
  <c r="BG679" i="3"/>
  <c r="BF679" i="3"/>
  <c r="T679" i="3"/>
  <c r="R679" i="3"/>
  <c r="P679" i="3"/>
  <c r="BI677" i="3"/>
  <c r="BH677" i="3"/>
  <c r="BG677" i="3"/>
  <c r="BF677" i="3"/>
  <c r="T677" i="3"/>
  <c r="R677" i="3"/>
  <c r="P677" i="3"/>
  <c r="BI674" i="3"/>
  <c r="BH674" i="3"/>
  <c r="BG674" i="3"/>
  <c r="BF674" i="3"/>
  <c r="T674" i="3"/>
  <c r="R674" i="3"/>
  <c r="P674" i="3"/>
  <c r="BI673" i="3"/>
  <c r="BH673" i="3"/>
  <c r="BG673" i="3"/>
  <c r="BF673" i="3"/>
  <c r="T673" i="3"/>
  <c r="R673" i="3"/>
  <c r="P673" i="3"/>
  <c r="BI671" i="3"/>
  <c r="BH671" i="3"/>
  <c r="BG671" i="3"/>
  <c r="BF671" i="3"/>
  <c r="T671" i="3"/>
  <c r="R671" i="3"/>
  <c r="P671" i="3"/>
  <c r="BI670" i="3"/>
  <c r="BH670" i="3"/>
  <c r="BG670" i="3"/>
  <c r="BF670" i="3"/>
  <c r="T670" i="3"/>
  <c r="R670" i="3"/>
  <c r="P670" i="3"/>
  <c r="BI667" i="3"/>
  <c r="BH667" i="3"/>
  <c r="BG667" i="3"/>
  <c r="BF667" i="3"/>
  <c r="T667" i="3"/>
  <c r="R667" i="3"/>
  <c r="P667" i="3"/>
  <c r="BI665" i="3"/>
  <c r="BH665" i="3"/>
  <c r="BG665" i="3"/>
  <c r="BF665" i="3"/>
  <c r="T665" i="3"/>
  <c r="R665" i="3"/>
  <c r="P665" i="3"/>
  <c r="BI663" i="3"/>
  <c r="BH663" i="3"/>
  <c r="BG663" i="3"/>
  <c r="BF663" i="3"/>
  <c r="T663" i="3"/>
  <c r="R663" i="3"/>
  <c r="P663" i="3"/>
  <c r="BI661" i="3"/>
  <c r="BH661" i="3"/>
  <c r="BG661" i="3"/>
  <c r="BF661" i="3"/>
  <c r="T661" i="3"/>
  <c r="R661" i="3"/>
  <c r="P661" i="3"/>
  <c r="BI659" i="3"/>
  <c r="BH659" i="3"/>
  <c r="BG659" i="3"/>
  <c r="BF659" i="3"/>
  <c r="T659" i="3"/>
  <c r="R659" i="3"/>
  <c r="P659" i="3"/>
  <c r="BI657" i="3"/>
  <c r="BH657" i="3"/>
  <c r="BG657" i="3"/>
  <c r="BF657" i="3"/>
  <c r="T657" i="3"/>
  <c r="R657" i="3"/>
  <c r="P657" i="3"/>
  <c r="BI650" i="3"/>
  <c r="BH650" i="3"/>
  <c r="BG650" i="3"/>
  <c r="BF650" i="3"/>
  <c r="T650" i="3"/>
  <c r="R650" i="3"/>
  <c r="P650" i="3"/>
  <c r="BI648" i="3"/>
  <c r="BH648" i="3"/>
  <c r="BG648" i="3"/>
  <c r="BF648" i="3"/>
  <c r="T648" i="3"/>
  <c r="R648" i="3"/>
  <c r="P648" i="3"/>
  <c r="BI646" i="3"/>
  <c r="BH646" i="3"/>
  <c r="BG646" i="3"/>
  <c r="BF646" i="3"/>
  <c r="T646" i="3"/>
  <c r="R646" i="3"/>
  <c r="P646" i="3"/>
  <c r="BI642" i="3"/>
  <c r="BH642" i="3"/>
  <c r="BG642" i="3"/>
  <c r="BF642" i="3"/>
  <c r="T642" i="3"/>
  <c r="R642" i="3"/>
  <c r="P642" i="3"/>
  <c r="BI639" i="3"/>
  <c r="BH639" i="3"/>
  <c r="BG639" i="3"/>
  <c r="BF639" i="3"/>
  <c r="T639" i="3"/>
  <c r="R639" i="3"/>
  <c r="P639" i="3"/>
  <c r="BI637" i="3"/>
  <c r="BH637" i="3"/>
  <c r="BG637" i="3"/>
  <c r="BF637" i="3"/>
  <c r="T637" i="3"/>
  <c r="R637" i="3"/>
  <c r="P637" i="3"/>
  <c r="BI635" i="3"/>
  <c r="BH635" i="3"/>
  <c r="BG635" i="3"/>
  <c r="BF635" i="3"/>
  <c r="T635" i="3"/>
  <c r="R635" i="3"/>
  <c r="P635" i="3"/>
  <c r="BI630" i="3"/>
  <c r="BH630" i="3"/>
  <c r="BG630" i="3"/>
  <c r="BF630" i="3"/>
  <c r="T630" i="3"/>
  <c r="R630" i="3"/>
  <c r="P630" i="3"/>
  <c r="BI626" i="3"/>
  <c r="BH626" i="3"/>
  <c r="BG626" i="3"/>
  <c r="BF626" i="3"/>
  <c r="T626" i="3"/>
  <c r="R626" i="3"/>
  <c r="P626" i="3"/>
  <c r="BI624" i="3"/>
  <c r="BH624" i="3"/>
  <c r="BG624" i="3"/>
  <c r="BF624" i="3"/>
  <c r="T624" i="3"/>
  <c r="R624" i="3"/>
  <c r="P624" i="3"/>
  <c r="BI622" i="3"/>
  <c r="BH622" i="3"/>
  <c r="BG622" i="3"/>
  <c r="BF622" i="3"/>
  <c r="T622" i="3"/>
  <c r="R622" i="3"/>
  <c r="P622" i="3"/>
  <c r="BI619" i="3"/>
  <c r="BH619" i="3"/>
  <c r="BG619" i="3"/>
  <c r="BF619" i="3"/>
  <c r="T619" i="3"/>
  <c r="R619" i="3"/>
  <c r="P619" i="3"/>
  <c r="BI617" i="3"/>
  <c r="BH617" i="3"/>
  <c r="BG617" i="3"/>
  <c r="BF617" i="3"/>
  <c r="T617" i="3"/>
  <c r="R617" i="3"/>
  <c r="P617" i="3"/>
  <c r="BI615" i="3"/>
  <c r="BH615" i="3"/>
  <c r="BG615" i="3"/>
  <c r="BF615" i="3"/>
  <c r="T615" i="3"/>
  <c r="R615" i="3"/>
  <c r="P615" i="3"/>
  <c r="BI612" i="3"/>
  <c r="BH612" i="3"/>
  <c r="BG612" i="3"/>
  <c r="BF612" i="3"/>
  <c r="T612" i="3"/>
  <c r="R612" i="3"/>
  <c r="P612" i="3"/>
  <c r="BI604" i="3"/>
  <c r="BH604" i="3"/>
  <c r="BG604" i="3"/>
  <c r="BF604" i="3"/>
  <c r="T604" i="3"/>
  <c r="R604" i="3"/>
  <c r="P604" i="3"/>
  <c r="BI602" i="3"/>
  <c r="BH602" i="3"/>
  <c r="BG602" i="3"/>
  <c r="BF602" i="3"/>
  <c r="T602" i="3"/>
  <c r="R602" i="3"/>
  <c r="P602" i="3"/>
  <c r="BI598" i="3"/>
  <c r="BH598" i="3"/>
  <c r="BG598" i="3"/>
  <c r="BF598" i="3"/>
  <c r="T598" i="3"/>
  <c r="R598" i="3"/>
  <c r="P598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90" i="3"/>
  <c r="BH590" i="3"/>
  <c r="BG590" i="3"/>
  <c r="BF590" i="3"/>
  <c r="T590" i="3"/>
  <c r="R590" i="3"/>
  <c r="P590" i="3"/>
  <c r="BI588" i="3"/>
  <c r="BH588" i="3"/>
  <c r="BG588" i="3"/>
  <c r="BF588" i="3"/>
  <c r="T588" i="3"/>
  <c r="R588" i="3"/>
  <c r="P588" i="3"/>
  <c r="BI584" i="3"/>
  <c r="BH584" i="3"/>
  <c r="BG584" i="3"/>
  <c r="BF584" i="3"/>
  <c r="T584" i="3"/>
  <c r="R584" i="3"/>
  <c r="P584" i="3"/>
  <c r="BI582" i="3"/>
  <c r="BH582" i="3"/>
  <c r="BG582" i="3"/>
  <c r="BF582" i="3"/>
  <c r="T582" i="3"/>
  <c r="R582" i="3"/>
  <c r="P582" i="3"/>
  <c r="BI580" i="3"/>
  <c r="BH580" i="3"/>
  <c r="BG580" i="3"/>
  <c r="BF580" i="3"/>
  <c r="T580" i="3"/>
  <c r="R580" i="3"/>
  <c r="P580" i="3"/>
  <c r="BI577" i="3"/>
  <c r="BH577" i="3"/>
  <c r="BG577" i="3"/>
  <c r="BF577" i="3"/>
  <c r="T577" i="3"/>
  <c r="R577" i="3"/>
  <c r="P577" i="3"/>
  <c r="BI576" i="3"/>
  <c r="BH576" i="3"/>
  <c r="BG576" i="3"/>
  <c r="BF576" i="3"/>
  <c r="T576" i="3"/>
  <c r="R576" i="3"/>
  <c r="P576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7" i="3"/>
  <c r="BH567" i="3"/>
  <c r="BG567" i="3"/>
  <c r="BF567" i="3"/>
  <c r="T567" i="3"/>
  <c r="R567" i="3"/>
  <c r="P567" i="3"/>
  <c r="BI565" i="3"/>
  <c r="BH565" i="3"/>
  <c r="BG565" i="3"/>
  <c r="BF565" i="3"/>
  <c r="T565" i="3"/>
  <c r="R565" i="3"/>
  <c r="P565" i="3"/>
  <c r="BI564" i="3"/>
  <c r="BH564" i="3"/>
  <c r="BG564" i="3"/>
  <c r="BF564" i="3"/>
  <c r="T564" i="3"/>
  <c r="R564" i="3"/>
  <c r="P564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6" i="3"/>
  <c r="BH556" i="3"/>
  <c r="BG556" i="3"/>
  <c r="BF556" i="3"/>
  <c r="T556" i="3"/>
  <c r="R556" i="3"/>
  <c r="P556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44" i="3"/>
  <c r="BH544" i="3"/>
  <c r="BG544" i="3"/>
  <c r="BF544" i="3"/>
  <c r="T544" i="3"/>
  <c r="R544" i="3"/>
  <c r="P544" i="3"/>
  <c r="BI541" i="3"/>
  <c r="BH541" i="3"/>
  <c r="BG541" i="3"/>
  <c r="BF541" i="3"/>
  <c r="T541" i="3"/>
  <c r="R541" i="3"/>
  <c r="P541" i="3"/>
  <c r="BI537" i="3"/>
  <c r="BH537" i="3"/>
  <c r="BG537" i="3"/>
  <c r="BF537" i="3"/>
  <c r="T537" i="3"/>
  <c r="R537" i="3"/>
  <c r="P537" i="3"/>
  <c r="BI535" i="3"/>
  <c r="BH535" i="3"/>
  <c r="BG535" i="3"/>
  <c r="BF535" i="3"/>
  <c r="T535" i="3"/>
  <c r="R535" i="3"/>
  <c r="P535" i="3"/>
  <c r="BI533" i="3"/>
  <c r="BH533" i="3"/>
  <c r="BG533" i="3"/>
  <c r="BF533" i="3"/>
  <c r="T533" i="3"/>
  <c r="R533" i="3"/>
  <c r="P533" i="3"/>
  <c r="BI531" i="3"/>
  <c r="BH531" i="3"/>
  <c r="BG531" i="3"/>
  <c r="BF531" i="3"/>
  <c r="T531" i="3"/>
  <c r="R531" i="3"/>
  <c r="P531" i="3"/>
  <c r="BI528" i="3"/>
  <c r="BH528" i="3"/>
  <c r="BG528" i="3"/>
  <c r="BF528" i="3"/>
  <c r="T528" i="3"/>
  <c r="R528" i="3"/>
  <c r="P528" i="3"/>
  <c r="BI524" i="3"/>
  <c r="BH524" i="3"/>
  <c r="BG524" i="3"/>
  <c r="BF524" i="3"/>
  <c r="T524" i="3"/>
  <c r="R524" i="3"/>
  <c r="P524" i="3"/>
  <c r="BI520" i="3"/>
  <c r="BH520" i="3"/>
  <c r="BG520" i="3"/>
  <c r="BF520" i="3"/>
  <c r="T520" i="3"/>
  <c r="R520" i="3"/>
  <c r="P520" i="3"/>
  <c r="BI516" i="3"/>
  <c r="BH516" i="3"/>
  <c r="BG516" i="3"/>
  <c r="BF516" i="3"/>
  <c r="T516" i="3"/>
  <c r="R516" i="3"/>
  <c r="P516" i="3"/>
  <c r="BI513" i="3"/>
  <c r="BH513" i="3"/>
  <c r="BG513" i="3"/>
  <c r="BF513" i="3"/>
  <c r="T513" i="3"/>
  <c r="R513" i="3"/>
  <c r="P513" i="3"/>
  <c r="BI511" i="3"/>
  <c r="BH511" i="3"/>
  <c r="BG511" i="3"/>
  <c r="BF511" i="3"/>
  <c r="T511" i="3"/>
  <c r="R511" i="3"/>
  <c r="P511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496" i="3"/>
  <c r="BH496" i="3"/>
  <c r="BG496" i="3"/>
  <c r="BF496" i="3"/>
  <c r="T496" i="3"/>
  <c r="R496" i="3"/>
  <c r="P496" i="3"/>
  <c r="BI494" i="3"/>
  <c r="BH494" i="3"/>
  <c r="BG494" i="3"/>
  <c r="BF494" i="3"/>
  <c r="T494" i="3"/>
  <c r="R494" i="3"/>
  <c r="P494" i="3"/>
  <c r="BI467" i="3"/>
  <c r="BH467" i="3"/>
  <c r="BG467" i="3"/>
  <c r="BF467" i="3"/>
  <c r="T467" i="3"/>
  <c r="R467" i="3"/>
  <c r="P467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9" i="3"/>
  <c r="BH459" i="3"/>
  <c r="BG459" i="3"/>
  <c r="BF459" i="3"/>
  <c r="T459" i="3"/>
  <c r="R459" i="3"/>
  <c r="P459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3" i="3"/>
  <c r="BH453" i="3"/>
  <c r="BG453" i="3"/>
  <c r="BF453" i="3"/>
  <c r="T453" i="3"/>
  <c r="R453" i="3"/>
  <c r="P453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8" i="3"/>
  <c r="BH388" i="3"/>
  <c r="BG388" i="3"/>
  <c r="BF388" i="3"/>
  <c r="T388" i="3"/>
  <c r="R388" i="3"/>
  <c r="P388" i="3"/>
  <c r="BI382" i="3"/>
  <c r="BH382" i="3"/>
  <c r="BG382" i="3"/>
  <c r="BF382" i="3"/>
  <c r="T382" i="3"/>
  <c r="R382" i="3"/>
  <c r="P382" i="3"/>
  <c r="BI376" i="3"/>
  <c r="BH376" i="3"/>
  <c r="BG376" i="3"/>
  <c r="BF376" i="3"/>
  <c r="T376" i="3"/>
  <c r="R376" i="3"/>
  <c r="P376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1" i="3"/>
  <c r="BH351" i="3"/>
  <c r="BG351" i="3"/>
  <c r="BF351" i="3"/>
  <c r="T351" i="3"/>
  <c r="R351" i="3"/>
  <c r="P351" i="3"/>
  <c r="BI342" i="3"/>
  <c r="BH342" i="3"/>
  <c r="BG342" i="3"/>
  <c r="BF342" i="3"/>
  <c r="T342" i="3"/>
  <c r="R342" i="3"/>
  <c r="P342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67" i="3"/>
  <c r="BH267" i="3"/>
  <c r="BG267" i="3"/>
  <c r="BF267" i="3"/>
  <c r="T267" i="3"/>
  <c r="R267" i="3"/>
  <c r="P267" i="3"/>
  <c r="BI252" i="3"/>
  <c r="BH252" i="3"/>
  <c r="BG252" i="3"/>
  <c r="BF252" i="3"/>
  <c r="T252" i="3"/>
  <c r="R252" i="3"/>
  <c r="P252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J123" i="3"/>
  <c r="F122" i="3"/>
  <c r="F120" i="3"/>
  <c r="E118" i="3"/>
  <c r="J92" i="3"/>
  <c r="F91" i="3"/>
  <c r="F89" i="3"/>
  <c r="E87" i="3"/>
  <c r="J21" i="3"/>
  <c r="E21" i="3"/>
  <c r="J122" i="3" s="1"/>
  <c r="J20" i="3"/>
  <c r="J18" i="3"/>
  <c r="F123" i="3"/>
  <c r="J17" i="3"/>
  <c r="J12" i="3"/>
  <c r="J120" i="3" s="1"/>
  <c r="E7" i="3"/>
  <c r="E116" i="3" s="1"/>
  <c r="J37" i="2"/>
  <c r="J36" i="2"/>
  <c r="AY95" i="1" s="1"/>
  <c r="J35" i="2"/>
  <c r="AX95" i="1" s="1"/>
  <c r="BI866" i="2"/>
  <c r="BH866" i="2"/>
  <c r="BG866" i="2"/>
  <c r="BF866" i="2"/>
  <c r="T866" i="2"/>
  <c r="R866" i="2"/>
  <c r="P866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8" i="2"/>
  <c r="BH838" i="2"/>
  <c r="BG838" i="2"/>
  <c r="BF838" i="2"/>
  <c r="T838" i="2"/>
  <c r="R838" i="2"/>
  <c r="P838" i="2"/>
  <c r="BI835" i="2"/>
  <c r="BH835" i="2"/>
  <c r="BG835" i="2"/>
  <c r="BF835" i="2"/>
  <c r="T835" i="2"/>
  <c r="R835" i="2"/>
  <c r="P835" i="2"/>
  <c r="BI832" i="2"/>
  <c r="BH832" i="2"/>
  <c r="BG832" i="2"/>
  <c r="BF832" i="2"/>
  <c r="T832" i="2"/>
  <c r="R832" i="2"/>
  <c r="P832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1" i="2"/>
  <c r="BH821" i="2"/>
  <c r="BG821" i="2"/>
  <c r="BF821" i="2"/>
  <c r="T821" i="2"/>
  <c r="R821" i="2"/>
  <c r="P821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3" i="2"/>
  <c r="BH803" i="2"/>
  <c r="BG803" i="2"/>
  <c r="BF803" i="2"/>
  <c r="T803" i="2"/>
  <c r="R803" i="2"/>
  <c r="P803" i="2"/>
  <c r="BI801" i="2"/>
  <c r="BH801" i="2"/>
  <c r="BG801" i="2"/>
  <c r="BF801" i="2"/>
  <c r="T801" i="2"/>
  <c r="R801" i="2"/>
  <c r="P801" i="2"/>
  <c r="BI797" i="2"/>
  <c r="BH797" i="2"/>
  <c r="BG797" i="2"/>
  <c r="BF797" i="2"/>
  <c r="T797" i="2"/>
  <c r="R797" i="2"/>
  <c r="P797" i="2"/>
  <c r="BI795" i="2"/>
  <c r="BH795" i="2"/>
  <c r="BG795" i="2"/>
  <c r="BF795" i="2"/>
  <c r="T795" i="2"/>
  <c r="R795" i="2"/>
  <c r="P795" i="2"/>
  <c r="BI791" i="2"/>
  <c r="BH791" i="2"/>
  <c r="BG791" i="2"/>
  <c r="BF791" i="2"/>
  <c r="T791" i="2"/>
  <c r="R791" i="2"/>
  <c r="P791" i="2"/>
  <c r="BI787" i="2"/>
  <c r="BH787" i="2"/>
  <c r="BG787" i="2"/>
  <c r="BF787" i="2"/>
  <c r="T787" i="2"/>
  <c r="R787" i="2"/>
  <c r="P787" i="2"/>
  <c r="BI781" i="2"/>
  <c r="BH781" i="2"/>
  <c r="BG781" i="2"/>
  <c r="BF781" i="2"/>
  <c r="T781" i="2"/>
  <c r="R781" i="2"/>
  <c r="P781" i="2"/>
  <c r="BI778" i="2"/>
  <c r="BH778" i="2"/>
  <c r="BG778" i="2"/>
  <c r="BF778" i="2"/>
  <c r="T778" i="2"/>
  <c r="R778" i="2"/>
  <c r="P778" i="2"/>
  <c r="BI775" i="2"/>
  <c r="BH775" i="2"/>
  <c r="BG775" i="2"/>
  <c r="BF775" i="2"/>
  <c r="T775" i="2"/>
  <c r="R775" i="2"/>
  <c r="P775" i="2"/>
  <c r="BI772" i="2"/>
  <c r="BH772" i="2"/>
  <c r="BG772" i="2"/>
  <c r="BF772" i="2"/>
  <c r="T772" i="2"/>
  <c r="R772" i="2"/>
  <c r="P772" i="2"/>
  <c r="BI769" i="2"/>
  <c r="BH769" i="2"/>
  <c r="BG769" i="2"/>
  <c r="BF769" i="2"/>
  <c r="T769" i="2"/>
  <c r="R769" i="2"/>
  <c r="P769" i="2"/>
  <c r="BI766" i="2"/>
  <c r="BH766" i="2"/>
  <c r="BG766" i="2"/>
  <c r="BF766" i="2"/>
  <c r="T766" i="2"/>
  <c r="R766" i="2"/>
  <c r="P766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6" i="2"/>
  <c r="BH736" i="2"/>
  <c r="BG736" i="2"/>
  <c r="BF736" i="2"/>
  <c r="T736" i="2"/>
  <c r="R736" i="2"/>
  <c r="P736" i="2"/>
  <c r="BI734" i="2"/>
  <c r="BH734" i="2"/>
  <c r="BG734" i="2"/>
  <c r="BF734" i="2"/>
  <c r="T734" i="2"/>
  <c r="R734" i="2"/>
  <c r="P734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8" i="2"/>
  <c r="BH708" i="2"/>
  <c r="BG708" i="2"/>
  <c r="BF708" i="2"/>
  <c r="T708" i="2"/>
  <c r="R708" i="2"/>
  <c r="P708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6" i="2"/>
  <c r="BH636" i="2"/>
  <c r="BG636" i="2"/>
  <c r="BF636" i="2"/>
  <c r="T636" i="2"/>
  <c r="R636" i="2"/>
  <c r="P636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5" i="2"/>
  <c r="BH575" i="2"/>
  <c r="BG575" i="2"/>
  <c r="BF575" i="2"/>
  <c r="T575" i="2"/>
  <c r="R575" i="2"/>
  <c r="P575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43" i="2"/>
  <c r="BH543" i="2"/>
  <c r="BG543" i="2"/>
  <c r="BF543" i="2"/>
  <c r="T543" i="2"/>
  <c r="R543" i="2"/>
  <c r="P54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491" i="2"/>
  <c r="BH491" i="2"/>
  <c r="BG491" i="2"/>
  <c r="BF491" i="2"/>
  <c r="T491" i="2"/>
  <c r="R491" i="2"/>
  <c r="P491" i="2"/>
  <c r="BI487" i="2"/>
  <c r="BH487" i="2"/>
  <c r="BG487" i="2"/>
  <c r="BF487" i="2"/>
  <c r="T487" i="2"/>
  <c r="R487" i="2"/>
  <c r="P487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2" i="2"/>
  <c r="BH372" i="2"/>
  <c r="BG372" i="2"/>
  <c r="BF372" i="2"/>
  <c r="T372" i="2"/>
  <c r="R372" i="2"/>
  <c r="P372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28" i="2"/>
  <c r="BH328" i="2"/>
  <c r="BG328" i="2"/>
  <c r="BF328" i="2"/>
  <c r="T328" i="2"/>
  <c r="R328" i="2"/>
  <c r="P328" i="2"/>
  <c r="BI313" i="2"/>
  <c r="BH313" i="2"/>
  <c r="BG313" i="2"/>
  <c r="BF313" i="2"/>
  <c r="T313" i="2"/>
  <c r="R313" i="2"/>
  <c r="P313" i="2"/>
  <c r="BI298" i="2"/>
  <c r="BH298" i="2"/>
  <c r="BG298" i="2"/>
  <c r="BF298" i="2"/>
  <c r="T298" i="2"/>
  <c r="R298" i="2"/>
  <c r="P298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37" i="2"/>
  <c r="BH237" i="2"/>
  <c r="BG237" i="2"/>
  <c r="BF237" i="2"/>
  <c r="T237" i="2"/>
  <c r="R237" i="2"/>
  <c r="P237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25" i="2"/>
  <c r="BH125" i="2"/>
  <c r="BG125" i="2"/>
  <c r="BF125" i="2"/>
  <c r="T125" i="2"/>
  <c r="R125" i="2"/>
  <c r="P125" i="2"/>
  <c r="J119" i="2"/>
  <c r="F118" i="2"/>
  <c r="F116" i="2"/>
  <c r="E114" i="2"/>
  <c r="J92" i="2"/>
  <c r="F91" i="2"/>
  <c r="F89" i="2"/>
  <c r="E87" i="2"/>
  <c r="J21" i="2"/>
  <c r="E21" i="2"/>
  <c r="J118" i="2" s="1"/>
  <c r="J20" i="2"/>
  <c r="J18" i="2"/>
  <c r="F92" i="2"/>
  <c r="J17" i="2"/>
  <c r="J12" i="2"/>
  <c r="J89" i="2" s="1"/>
  <c r="E7" i="2"/>
  <c r="E112" i="2" s="1"/>
  <c r="AM90" i="1"/>
  <c r="AM89" i="1"/>
  <c r="L89" i="1"/>
  <c r="AM87" i="1"/>
  <c r="L87" i="1"/>
  <c r="L85" i="1"/>
  <c r="L84" i="1"/>
  <c r="BK159" i="6"/>
  <c r="J159" i="6"/>
  <c r="BK157" i="6"/>
  <c r="J157" i="6"/>
  <c r="BK155" i="6"/>
  <c r="J155" i="6"/>
  <c r="BK153" i="6"/>
  <c r="J153" i="6"/>
  <c r="BK150" i="6"/>
  <c r="J150" i="6"/>
  <c r="BK147" i="6"/>
  <c r="J147" i="6"/>
  <c r="BK144" i="6"/>
  <c r="J144" i="6"/>
  <c r="BK142" i="6"/>
  <c r="J142" i="6"/>
  <c r="BK140" i="6"/>
  <c r="J137" i="6"/>
  <c r="BK134" i="6"/>
  <c r="BK132" i="6"/>
  <c r="J125" i="6"/>
  <c r="BK122" i="6"/>
  <c r="BK119" i="6"/>
  <c r="BK217" i="5"/>
  <c r="J214" i="5"/>
  <c r="BK211" i="5"/>
  <c r="BK208" i="5"/>
  <c r="BK197" i="5"/>
  <c r="BK187" i="5"/>
  <c r="BK185" i="5"/>
  <c r="BK183" i="5"/>
  <c r="BK181" i="5"/>
  <c r="BK177" i="5"/>
  <c r="J175" i="5"/>
  <c r="BK173" i="5"/>
  <c r="J171" i="5"/>
  <c r="J167" i="5"/>
  <c r="BK163" i="5"/>
  <c r="BK161" i="5"/>
  <c r="J154" i="5"/>
  <c r="J151" i="5"/>
  <c r="J149" i="5"/>
  <c r="BK147" i="5"/>
  <c r="J145" i="5"/>
  <c r="J140" i="5"/>
  <c r="J138" i="5"/>
  <c r="J130" i="5"/>
  <c r="J126" i="5"/>
  <c r="BK124" i="5"/>
  <c r="BK124" i="4"/>
  <c r="BK958" i="3"/>
  <c r="J955" i="3"/>
  <c r="J950" i="3"/>
  <c r="BK912" i="3"/>
  <c r="J907" i="3"/>
  <c r="BK892" i="3"/>
  <c r="BK889" i="3"/>
  <c r="BK881" i="3"/>
  <c r="BK854" i="3"/>
  <c r="BK851" i="3"/>
  <c r="J845" i="3"/>
  <c r="J836" i="3"/>
  <c r="J834" i="3"/>
  <c r="J830" i="3"/>
  <c r="J826" i="3"/>
  <c r="BK824" i="3"/>
  <c r="J822" i="3"/>
  <c r="BK816" i="3"/>
  <c r="BK805" i="3"/>
  <c r="J802" i="3"/>
  <c r="BK799" i="3"/>
  <c r="BK796" i="3"/>
  <c r="BK793" i="3"/>
  <c r="J791" i="3"/>
  <c r="BK775" i="3"/>
  <c r="BK773" i="3"/>
  <c r="BK771" i="3"/>
  <c r="J770" i="3"/>
  <c r="BK767" i="3"/>
  <c r="J765" i="3"/>
  <c r="J755" i="3"/>
  <c r="J749" i="3"/>
  <c r="BK743" i="3"/>
  <c r="J739" i="3"/>
  <c r="J737" i="3"/>
  <c r="J731" i="3"/>
  <c r="BK727" i="3"/>
  <c r="BK701" i="3"/>
  <c r="BK693" i="3"/>
  <c r="J691" i="3"/>
  <c r="J689" i="3"/>
  <c r="BK687" i="3"/>
  <c r="J685" i="3"/>
  <c r="BK683" i="3"/>
  <c r="J681" i="3"/>
  <c r="J679" i="3"/>
  <c r="BK677" i="3"/>
  <c r="BK671" i="3"/>
  <c r="BK670" i="3"/>
  <c r="BK667" i="3"/>
  <c r="J665" i="3"/>
  <c r="BK661" i="3"/>
  <c r="J659" i="3"/>
  <c r="BK657" i="3"/>
  <c r="BK648" i="3"/>
  <c r="J639" i="3"/>
  <c r="J637" i="3"/>
  <c r="J635" i="3"/>
  <c r="BK626" i="3"/>
  <c r="J624" i="3"/>
  <c r="BK622" i="3"/>
  <c r="BK619" i="3"/>
  <c r="J617" i="3"/>
  <c r="J615" i="3"/>
  <c r="J612" i="3"/>
  <c r="J604" i="3"/>
  <c r="J602" i="3"/>
  <c r="BK598" i="3"/>
  <c r="J596" i="3"/>
  <c r="J594" i="3"/>
  <c r="J590" i="3"/>
  <c r="BK584" i="3"/>
  <c r="BK582" i="3"/>
  <c r="BK577" i="3"/>
  <c r="J570" i="3"/>
  <c r="J567" i="3"/>
  <c r="BK564" i="3"/>
  <c r="J562" i="3"/>
  <c r="BK558" i="3"/>
  <c r="J556" i="3"/>
  <c r="J555" i="3"/>
  <c r="BK549" i="3"/>
  <c r="BK541" i="3"/>
  <c r="J537" i="3"/>
  <c r="J535" i="3"/>
  <c r="BK531" i="3"/>
  <c r="J524" i="3"/>
  <c r="BK520" i="3"/>
  <c r="J516" i="3"/>
  <c r="J511" i="3"/>
  <c r="BK496" i="3"/>
  <c r="J494" i="3"/>
  <c r="BK467" i="3"/>
  <c r="BK464" i="3"/>
  <c r="BK457" i="3"/>
  <c r="J419" i="3"/>
  <c r="J417" i="3"/>
  <c r="BK406" i="3"/>
  <c r="BK391" i="3"/>
  <c r="J388" i="3"/>
  <c r="BK370" i="3"/>
  <c r="J369" i="3"/>
  <c r="J365" i="3"/>
  <c r="J363" i="3"/>
  <c r="BK362" i="3"/>
  <c r="BK360" i="3"/>
  <c r="BK342" i="3"/>
  <c r="J335" i="3"/>
  <c r="J333" i="3"/>
  <c r="BK329" i="3"/>
  <c r="J327" i="3"/>
  <c r="BK325" i="3"/>
  <c r="J323" i="3"/>
  <c r="BK298" i="3"/>
  <c r="J295" i="3"/>
  <c r="BK292" i="3"/>
  <c r="J267" i="3"/>
  <c r="J252" i="3"/>
  <c r="BK246" i="3"/>
  <c r="BK243" i="3"/>
  <c r="J218" i="3"/>
  <c r="J216" i="3"/>
  <c r="BK212" i="3"/>
  <c r="J209" i="3"/>
  <c r="BK199" i="3"/>
  <c r="J191" i="3"/>
  <c r="J187" i="3"/>
  <c r="J185" i="3"/>
  <c r="BK183" i="3"/>
  <c r="J181" i="3"/>
  <c r="BK176" i="3"/>
  <c r="J174" i="3"/>
  <c r="J173" i="3"/>
  <c r="BK171" i="3"/>
  <c r="J169" i="3"/>
  <c r="J167" i="3"/>
  <c r="BK161" i="3"/>
  <c r="BK158" i="3"/>
  <c r="BK154" i="3"/>
  <c r="J152" i="3"/>
  <c r="J150" i="3"/>
  <c r="BK147" i="3"/>
  <c r="BK144" i="3"/>
  <c r="BK141" i="3"/>
  <c r="J138" i="3"/>
  <c r="J135" i="3"/>
  <c r="BK133" i="3"/>
  <c r="BK129" i="3"/>
  <c r="BK863" i="2"/>
  <c r="J860" i="2"/>
  <c r="J857" i="2"/>
  <c r="BK855" i="2"/>
  <c r="J853" i="2"/>
  <c r="BK851" i="2"/>
  <c r="BK849" i="2"/>
  <c r="BK847" i="2"/>
  <c r="J845" i="2"/>
  <c r="BK843" i="2"/>
  <c r="J841" i="2"/>
  <c r="BK835" i="2"/>
  <c r="J832" i="2"/>
  <c r="BK827" i="2"/>
  <c r="J823" i="2"/>
  <c r="J821" i="2"/>
  <c r="J819" i="2"/>
  <c r="J812" i="2"/>
  <c r="BK810" i="2"/>
  <c r="BK808" i="2"/>
  <c r="J801" i="2"/>
  <c r="J797" i="2"/>
  <c r="BK787" i="2"/>
  <c r="J781" i="2"/>
  <c r="J778" i="2"/>
  <c r="BK775" i="2"/>
  <c r="J769" i="2"/>
  <c r="J763" i="2"/>
  <c r="J761" i="2"/>
  <c r="J757" i="2"/>
  <c r="J755" i="2"/>
  <c r="J753" i="2"/>
  <c r="J751" i="2"/>
  <c r="BK748" i="2"/>
  <c r="BK742" i="2"/>
  <c r="J738" i="2"/>
  <c r="J736" i="2"/>
  <c r="J734" i="2"/>
  <c r="J732" i="2"/>
  <c r="BK730" i="2"/>
  <c r="BK728" i="2"/>
  <c r="J726" i="2"/>
  <c r="J724" i="2"/>
  <c r="BK722" i="2"/>
  <c r="J720" i="2"/>
  <c r="BK716" i="2"/>
  <c r="BK712" i="2"/>
  <c r="J710" i="2"/>
  <c r="BK708" i="2"/>
  <c r="BK705" i="2"/>
  <c r="J703" i="2"/>
  <c r="BK697" i="2"/>
  <c r="BK691" i="2"/>
  <c r="J688" i="2"/>
  <c r="J686" i="2"/>
  <c r="BK684" i="2"/>
  <c r="J680" i="2"/>
  <c r="BK677" i="2"/>
  <c r="J672" i="2"/>
  <c r="J669" i="2"/>
  <c r="BK665" i="2"/>
  <c r="BK662" i="2"/>
  <c r="BK659" i="2"/>
  <c r="BK653" i="2"/>
  <c r="BK650" i="2"/>
  <c r="J646" i="2"/>
  <c r="J645" i="2"/>
  <c r="J643" i="2"/>
  <c r="BK640" i="2"/>
  <c r="BK636" i="2"/>
  <c r="BK633" i="2"/>
  <c r="BK629" i="2"/>
  <c r="J626" i="2"/>
  <c r="BK620" i="2"/>
  <c r="BK618" i="2"/>
  <c r="J618" i="2"/>
  <c r="BK616" i="2"/>
  <c r="J616" i="2"/>
  <c r="BK614" i="2"/>
  <c r="J614" i="2"/>
  <c r="J612" i="2"/>
  <c r="BK609" i="2"/>
  <c r="J607" i="2"/>
  <c r="BK600" i="2"/>
  <c r="J598" i="2"/>
  <c r="J596" i="2"/>
  <c r="J594" i="2"/>
  <c r="J590" i="2"/>
  <c r="J588" i="2"/>
  <c r="BK583" i="2"/>
  <c r="J577" i="2"/>
  <c r="J573" i="2"/>
  <c r="BK571" i="2"/>
  <c r="BK569" i="2"/>
  <c r="BK566" i="2"/>
  <c r="BK557" i="2"/>
  <c r="BK553" i="2"/>
  <c r="J520" i="2"/>
  <c r="J518" i="2"/>
  <c r="BK504" i="2"/>
  <c r="J502" i="2"/>
  <c r="J491" i="2"/>
  <c r="J487" i="2"/>
  <c r="BK479" i="2"/>
  <c r="J472" i="2"/>
  <c r="J470" i="2"/>
  <c r="J465" i="2"/>
  <c r="J463" i="2"/>
  <c r="J459" i="2"/>
  <c r="J457" i="2"/>
  <c r="J455" i="2"/>
  <c r="J452" i="2"/>
  <c r="J450" i="2"/>
  <c r="BK448" i="2"/>
  <c r="J446" i="2"/>
  <c r="J442" i="2"/>
  <c r="J440" i="2"/>
  <c r="BK434" i="2"/>
  <c r="BK432" i="2"/>
  <c r="J430" i="2"/>
  <c r="J428" i="2"/>
  <c r="J420" i="2"/>
  <c r="BK415" i="2"/>
  <c r="J410" i="2"/>
  <c r="BK407" i="2"/>
  <c r="J406" i="2"/>
  <c r="BK403" i="2"/>
  <c r="BK400" i="2"/>
  <c r="BK394" i="2"/>
  <c r="J389" i="2"/>
  <c r="BK379" i="2"/>
  <c r="J372" i="2"/>
  <c r="J365" i="2"/>
  <c r="BK360" i="2"/>
  <c r="J359" i="2"/>
  <c r="BK347" i="2"/>
  <c r="J345" i="2"/>
  <c r="J343" i="2"/>
  <c r="BK328" i="2"/>
  <c r="BK313" i="2"/>
  <c r="BK298" i="2"/>
  <c r="J273" i="2"/>
  <c r="BK265" i="2"/>
  <c r="BK261" i="2"/>
  <c r="BK256" i="2"/>
  <c r="BK251" i="2"/>
  <c r="BK246" i="2"/>
  <c r="J244" i="2"/>
  <c r="BK237" i="2"/>
  <c r="J224" i="2"/>
  <c r="BK216" i="2"/>
  <c r="J206" i="2"/>
  <c r="J201" i="2"/>
  <c r="BK196" i="2"/>
  <c r="BK182" i="2"/>
  <c r="BK179" i="2"/>
  <c r="J174" i="2"/>
  <c r="BK170" i="2"/>
  <c r="BK168" i="2"/>
  <c r="BK166" i="2"/>
  <c r="BK164" i="2"/>
  <c r="BK160" i="2"/>
  <c r="J156" i="2"/>
  <c r="J150" i="2"/>
  <c r="BK145" i="2"/>
  <c r="J141" i="2"/>
  <c r="J125" i="2"/>
  <c r="J132" i="6"/>
  <c r="J129" i="6"/>
  <c r="J203" i="5"/>
  <c r="BK201" i="5"/>
  <c r="J199" i="5"/>
  <c r="BK194" i="5"/>
  <c r="BK192" i="5"/>
  <c r="J187" i="5"/>
  <c r="J181" i="5"/>
  <c r="J179" i="5"/>
  <c r="BK175" i="5"/>
  <c r="J165" i="5"/>
  <c r="J157" i="5"/>
  <c r="BK156" i="5"/>
  <c r="J147" i="5"/>
  <c r="J142" i="5"/>
  <c r="BK140" i="5"/>
  <c r="BK138" i="5"/>
  <c r="J132" i="5"/>
  <c r="BK130" i="5"/>
  <c r="J128" i="5"/>
  <c r="BK126" i="5"/>
  <c r="J124" i="5"/>
  <c r="J124" i="4"/>
  <c r="BK121" i="4"/>
  <c r="J968" i="3"/>
  <c r="BK953" i="3"/>
  <c r="BK951" i="3"/>
  <c r="J943" i="3"/>
  <c r="J936" i="3"/>
  <c r="BK934" i="3"/>
  <c r="BK923" i="3"/>
  <c r="BK901" i="3"/>
  <c r="J883" i="3"/>
  <c r="BK879" i="3"/>
  <c r="J871" i="3"/>
  <c r="BK857" i="3"/>
  <c r="BK848" i="3"/>
  <c r="J832" i="3"/>
  <c r="BK830" i="3"/>
  <c r="J828" i="3"/>
  <c r="J816" i="3"/>
  <c r="BK810" i="3"/>
  <c r="J808" i="3"/>
  <c r="BK807" i="3"/>
  <c r="J803" i="3"/>
  <c r="BK802" i="3"/>
  <c r="J785" i="3"/>
  <c r="BK783" i="3"/>
  <c r="J781" i="3"/>
  <c r="J771" i="3"/>
  <c r="BK770" i="3"/>
  <c r="J768" i="3"/>
  <c r="J761" i="3"/>
  <c r="BK752" i="3"/>
  <c r="BK746" i="3"/>
  <c r="BK737" i="3"/>
  <c r="J735" i="3"/>
  <c r="BK733" i="3"/>
  <c r="J729" i="3"/>
  <c r="BK723" i="3"/>
  <c r="J721" i="3"/>
  <c r="J717" i="3"/>
  <c r="BK715" i="3"/>
  <c r="J711" i="3"/>
  <c r="J707" i="3"/>
  <c r="J705" i="3"/>
  <c r="J698" i="3"/>
  <c r="BK691" i="3"/>
  <c r="J683" i="3"/>
  <c r="BK679" i="3"/>
  <c r="J677" i="3"/>
  <c r="BK674" i="3"/>
  <c r="J673" i="3"/>
  <c r="J671" i="3"/>
  <c r="J670" i="3"/>
  <c r="BK663" i="3"/>
  <c r="J650" i="3"/>
  <c r="J646" i="3"/>
  <c r="J642" i="3"/>
  <c r="BK639" i="3"/>
  <c r="BK635" i="3"/>
  <c r="J630" i="3"/>
  <c r="BK624" i="3"/>
  <c r="BK617" i="3"/>
  <c r="BK612" i="3"/>
  <c r="J598" i="3"/>
  <c r="J588" i="3"/>
  <c r="J582" i="3"/>
  <c r="BK580" i="3"/>
  <c r="J576" i="3"/>
  <c r="BK567" i="3"/>
  <c r="J565" i="3"/>
  <c r="BK562" i="3"/>
  <c r="BK560" i="3"/>
  <c r="BK556" i="3"/>
  <c r="BK553" i="3"/>
  <c r="J551" i="3"/>
  <c r="J549" i="3"/>
  <c r="J547" i="3"/>
  <c r="BK545" i="3"/>
  <c r="J544" i="3"/>
  <c r="J541" i="3"/>
  <c r="BK533" i="3"/>
  <c r="J531" i="3"/>
  <c r="BK528" i="3"/>
  <c r="BK524" i="3"/>
  <c r="J520" i="3"/>
  <c r="BK516" i="3"/>
  <c r="BK513" i="3"/>
  <c r="J507" i="3"/>
  <c r="J504" i="3"/>
  <c r="J496" i="3"/>
  <c r="BK494" i="3"/>
  <c r="J464" i="3"/>
  <c r="BK461" i="3"/>
  <c r="J459" i="3"/>
  <c r="J455" i="3"/>
  <c r="J453" i="3"/>
  <c r="BK419" i="3"/>
  <c r="J406" i="3"/>
  <c r="BK404" i="3"/>
  <c r="J394" i="3"/>
  <c r="J391" i="3"/>
  <c r="J390" i="3"/>
  <c r="BK388" i="3"/>
  <c r="BK382" i="3"/>
  <c r="BK376" i="3"/>
  <c r="J370" i="3"/>
  <c r="BK367" i="3"/>
  <c r="J351" i="3"/>
  <c r="BK336" i="3"/>
  <c r="BK333" i="3"/>
  <c r="J331" i="3"/>
  <c r="J325" i="3"/>
  <c r="BK323" i="3"/>
  <c r="BK295" i="3"/>
  <c r="BK267" i="3"/>
  <c r="BK218" i="3"/>
  <c r="J201" i="3"/>
  <c r="J199" i="3"/>
  <c r="J195" i="3"/>
  <c r="BK193" i="3"/>
  <c r="BK187" i="3"/>
  <c r="BK185" i="3"/>
  <c r="BK181" i="3"/>
  <c r="BK179" i="3"/>
  <c r="J171" i="3"/>
  <c r="BK169" i="3"/>
  <c r="J164" i="3"/>
  <c r="J158" i="3"/>
  <c r="J154" i="3"/>
  <c r="BK150" i="3"/>
  <c r="J147" i="3"/>
  <c r="J144" i="3"/>
  <c r="BK131" i="3"/>
  <c r="BK866" i="2"/>
  <c r="J866" i="2"/>
  <c r="J863" i="2"/>
  <c r="BK860" i="2"/>
  <c r="BK857" i="2"/>
  <c r="J855" i="2"/>
  <c r="J847" i="2"/>
  <c r="J843" i="2"/>
  <c r="J838" i="2"/>
  <c r="BK829" i="2"/>
  <c r="J827" i="2"/>
  <c r="BK825" i="2"/>
  <c r="BK823" i="2"/>
  <c r="BK817" i="2"/>
  <c r="BK803" i="2"/>
  <c r="BK795" i="2"/>
  <c r="J791" i="2"/>
  <c r="J787" i="2"/>
  <c r="BK778" i="2"/>
  <c r="BK772" i="2"/>
  <c r="BK766" i="2"/>
  <c r="BK761" i="2"/>
  <c r="J759" i="2"/>
  <c r="J746" i="2"/>
  <c r="BK744" i="2"/>
  <c r="J740" i="2"/>
  <c r="BK738" i="2"/>
  <c r="BK734" i="2"/>
  <c r="J730" i="2"/>
  <c r="BK726" i="2"/>
  <c r="BK718" i="2"/>
  <c r="BK714" i="2"/>
  <c r="BK710" i="2"/>
  <c r="BK703" i="2"/>
  <c r="J700" i="2"/>
  <c r="BK695" i="2"/>
  <c r="J693" i="2"/>
  <c r="J691" i="2"/>
  <c r="J684" i="2"/>
  <c r="J682" i="2"/>
  <c r="BK680" i="2"/>
  <c r="BK674" i="2"/>
  <c r="BK672" i="2"/>
  <c r="BK666" i="2"/>
  <c r="J662" i="2"/>
  <c r="J659" i="2"/>
  <c r="BK656" i="2"/>
  <c r="BK649" i="2"/>
  <c r="J640" i="2"/>
  <c r="J639" i="2"/>
  <c r="J636" i="2"/>
  <c r="J633" i="2"/>
  <c r="J632" i="2"/>
  <c r="J629" i="2"/>
  <c r="BK624" i="2"/>
  <c r="J622" i="2"/>
  <c r="J620" i="2"/>
  <c r="J605" i="2"/>
  <c r="J602" i="2"/>
  <c r="J600" i="2"/>
  <c r="BK592" i="2"/>
  <c r="J585" i="2"/>
  <c r="J581" i="2"/>
  <c r="J579" i="2"/>
  <c r="BK575" i="2"/>
  <c r="J571" i="2"/>
  <c r="J569" i="2"/>
  <c r="BK564" i="2"/>
  <c r="J543" i="2"/>
  <c r="BK520" i="2"/>
  <c r="BK516" i="2"/>
  <c r="BK502" i="2"/>
  <c r="BK487" i="2"/>
  <c r="J479" i="2"/>
  <c r="BK472" i="2"/>
  <c r="J468" i="2"/>
  <c r="BK463" i="2"/>
  <c r="J461" i="2"/>
  <c r="BK452" i="2"/>
  <c r="BK446" i="2"/>
  <c r="J444" i="2"/>
  <c r="BK442" i="2"/>
  <c r="BK438" i="2"/>
  <c r="J436" i="2"/>
  <c r="J432" i="2"/>
  <c r="BK428" i="2"/>
  <c r="J426" i="2"/>
  <c r="BK423" i="2"/>
  <c r="J417" i="2"/>
  <c r="J412" i="2"/>
  <c r="J407" i="2"/>
  <c r="J403" i="2"/>
  <c r="BK397" i="2"/>
  <c r="BK388" i="2"/>
  <c r="J378" i="2"/>
  <c r="BK372" i="2"/>
  <c r="BK366" i="2"/>
  <c r="BK343" i="2"/>
  <c r="J339" i="2"/>
  <c r="J328" i="2"/>
  <c r="J298" i="2"/>
  <c r="J290" i="2"/>
  <c r="BK284" i="2"/>
  <c r="BK273" i="2"/>
  <c r="J269" i="2"/>
  <c r="J265" i="2"/>
  <c r="J230" i="2"/>
  <c r="BK224" i="2"/>
  <c r="BK208" i="2"/>
  <c r="BK206" i="2"/>
  <c r="BK190" i="2"/>
  <c r="J182" i="2"/>
  <c r="J179" i="2"/>
  <c r="BK176" i="2"/>
  <c r="BK174" i="2"/>
  <c r="J164" i="2"/>
  <c r="BK162" i="2"/>
  <c r="J145" i="2"/>
  <c r="J143" i="2"/>
  <c r="J135" i="2"/>
  <c r="BK125" i="2"/>
  <c r="AS94" i="1"/>
  <c r="J140" i="6"/>
  <c r="BK137" i="6"/>
  <c r="J134" i="6"/>
  <c r="BK129" i="6"/>
  <c r="BK127" i="6"/>
  <c r="BK125" i="6"/>
  <c r="BK220" i="5"/>
  <c r="J220" i="5"/>
  <c r="BK214" i="5"/>
  <c r="BK205" i="5"/>
  <c r="BK203" i="5"/>
  <c r="J197" i="5"/>
  <c r="J194" i="5"/>
  <c r="J189" i="5"/>
  <c r="J185" i="5"/>
  <c r="J177" i="5"/>
  <c r="J173" i="5"/>
  <c r="J169" i="5"/>
  <c r="BK167" i="5"/>
  <c r="BK165" i="5"/>
  <c r="J163" i="5"/>
  <c r="J161" i="5"/>
  <c r="J159" i="5"/>
  <c r="BK157" i="5"/>
  <c r="BK149" i="5"/>
  <c r="BK142" i="5"/>
  <c r="BK132" i="5"/>
  <c r="BK963" i="3"/>
  <c r="BK960" i="3"/>
  <c r="J953" i="3"/>
  <c r="J951" i="3"/>
  <c r="BK945" i="3"/>
  <c r="BK943" i="3"/>
  <c r="BK936" i="3"/>
  <c r="J934" i="3"/>
  <c r="J929" i="3"/>
  <c r="BK918" i="3"/>
  <c r="J916" i="3"/>
  <c r="J901" i="3"/>
  <c r="J892" i="3"/>
  <c r="BK885" i="3"/>
  <c r="J879" i="3"/>
  <c r="J863" i="3"/>
  <c r="BK842" i="3"/>
  <c r="J839" i="3"/>
  <c r="BK832" i="3"/>
  <c r="BK822" i="3"/>
  <c r="J819" i="3"/>
  <c r="BK813" i="3"/>
  <c r="BK808" i="3"/>
  <c r="J807" i="3"/>
  <c r="J805" i="3"/>
  <c r="BK803" i="3"/>
  <c r="J796" i="3"/>
  <c r="J793" i="3"/>
  <c r="BK791" i="3"/>
  <c r="J788" i="3"/>
  <c r="BK785" i="3"/>
  <c r="BK781" i="3"/>
  <c r="BK780" i="3"/>
  <c r="BK778" i="3"/>
  <c r="J776" i="3"/>
  <c r="BK768" i="3"/>
  <c r="BK765" i="3"/>
  <c r="J763" i="3"/>
  <c r="BK761" i="3"/>
  <c r="BK759" i="3"/>
  <c r="J757" i="3"/>
  <c r="J752" i="3"/>
  <c r="BK749" i="3"/>
  <c r="BK748" i="3"/>
  <c r="J746" i="3"/>
  <c r="BK745" i="3"/>
  <c r="BK739" i="3"/>
  <c r="J725" i="3"/>
  <c r="J723" i="3"/>
  <c r="BK721" i="3"/>
  <c r="BK717" i="3"/>
  <c r="J715" i="3"/>
  <c r="J713" i="3"/>
  <c r="BK705" i="3"/>
  <c r="BK698" i="3"/>
  <c r="J695" i="3"/>
  <c r="J687" i="3"/>
  <c r="BK685" i="3"/>
  <c r="BK681" i="3"/>
  <c r="J674" i="3"/>
  <c r="BK673" i="3"/>
  <c r="J667" i="3"/>
  <c r="BK665" i="3"/>
  <c r="J663" i="3"/>
  <c r="J661" i="3"/>
  <c r="BK659" i="3"/>
  <c r="J657" i="3"/>
  <c r="BK650" i="3"/>
  <c r="J648" i="3"/>
  <c r="BK646" i="3"/>
  <c r="BK642" i="3"/>
  <c r="BK637" i="3"/>
  <c r="BK630" i="3"/>
  <c r="J626" i="3"/>
  <c r="J622" i="3"/>
  <c r="J619" i="3"/>
  <c r="BK615" i="3"/>
  <c r="BK604" i="3"/>
  <c r="BK602" i="3"/>
  <c r="BK596" i="3"/>
  <c r="BK594" i="3"/>
  <c r="BK590" i="3"/>
  <c r="BK588" i="3"/>
  <c r="J584" i="3"/>
  <c r="J580" i="3"/>
  <c r="J577" i="3"/>
  <c r="BK576" i="3"/>
  <c r="BK573" i="3"/>
  <c r="J573" i="3"/>
  <c r="BK570" i="3"/>
  <c r="BK565" i="3"/>
  <c r="J564" i="3"/>
  <c r="J560" i="3"/>
  <c r="J558" i="3"/>
  <c r="BK555" i="3"/>
  <c r="J553" i="3"/>
  <c r="BK551" i="3"/>
  <c r="BK547" i="3"/>
  <c r="J545" i="3"/>
  <c r="BK544" i="3"/>
  <c r="BK537" i="3"/>
  <c r="BK535" i="3"/>
  <c r="J533" i="3"/>
  <c r="J528" i="3"/>
  <c r="J513" i="3"/>
  <c r="BK511" i="3"/>
  <c r="BK507" i="3"/>
  <c r="BK504" i="3"/>
  <c r="J467" i="3"/>
  <c r="J461" i="3"/>
  <c r="BK459" i="3"/>
  <c r="J457" i="3"/>
  <c r="BK455" i="3"/>
  <c r="BK453" i="3"/>
  <c r="BK417" i="3"/>
  <c r="J404" i="3"/>
  <c r="BK394" i="3"/>
  <c r="BK390" i="3"/>
  <c r="J382" i="3"/>
  <c r="J376" i="3"/>
  <c r="BK369" i="3"/>
  <c r="J367" i="3"/>
  <c r="BK365" i="3"/>
  <c r="BK363" i="3"/>
  <c r="J362" i="3"/>
  <c r="J360" i="3"/>
  <c r="BK351" i="3"/>
  <c r="J342" i="3"/>
  <c r="J336" i="3"/>
  <c r="BK335" i="3"/>
  <c r="BK331" i="3"/>
  <c r="J329" i="3"/>
  <c r="BK327" i="3"/>
  <c r="J298" i="3"/>
  <c r="J292" i="3"/>
  <c r="BK252" i="3"/>
  <c r="J246" i="3"/>
  <c r="J243" i="3"/>
  <c r="BK216" i="3"/>
  <c r="J212" i="3"/>
  <c r="BK209" i="3"/>
  <c r="BK201" i="3"/>
  <c r="BK195" i="3"/>
  <c r="J193" i="3"/>
  <c r="BK191" i="3"/>
  <c r="J183" i="3"/>
  <c r="J179" i="3"/>
  <c r="J176" i="3"/>
  <c r="BK174" i="3"/>
  <c r="BK173" i="3"/>
  <c r="BK167" i="3"/>
  <c r="BK164" i="3"/>
  <c r="J161" i="3"/>
  <c r="BK152" i="3"/>
  <c r="J141" i="3"/>
  <c r="BK138" i="3"/>
  <c r="BK135" i="3"/>
  <c r="J133" i="3"/>
  <c r="J131" i="3"/>
  <c r="J129" i="3"/>
  <c r="BK853" i="2"/>
  <c r="J851" i="2"/>
  <c r="J849" i="2"/>
  <c r="BK845" i="2"/>
  <c r="BK841" i="2"/>
  <c r="BK838" i="2"/>
  <c r="J835" i="2"/>
  <c r="BK832" i="2"/>
  <c r="J829" i="2"/>
  <c r="J825" i="2"/>
  <c r="BK821" i="2"/>
  <c r="BK819" i="2"/>
  <c r="J817" i="2"/>
  <c r="BK812" i="2"/>
  <c r="J810" i="2"/>
  <c r="J808" i="2"/>
  <c r="J803" i="2"/>
  <c r="BK801" i="2"/>
  <c r="BK797" i="2"/>
  <c r="J795" i="2"/>
  <c r="BK791" i="2"/>
  <c r="BK781" i="2"/>
  <c r="J775" i="2"/>
  <c r="J772" i="2"/>
  <c r="BK769" i="2"/>
  <c r="J766" i="2"/>
  <c r="BK763" i="2"/>
  <c r="BK759" i="2"/>
  <c r="BK757" i="2"/>
  <c r="BK755" i="2"/>
  <c r="BK753" i="2"/>
  <c r="BK751" i="2"/>
  <c r="J748" i="2"/>
  <c r="BK746" i="2"/>
  <c r="J744" i="2"/>
  <c r="J742" i="2"/>
  <c r="BK740" i="2"/>
  <c r="BK736" i="2"/>
  <c r="BK732" i="2"/>
  <c r="J728" i="2"/>
  <c r="BK724" i="2"/>
  <c r="J722" i="2"/>
  <c r="BK720" i="2"/>
  <c r="J718" i="2"/>
  <c r="J716" i="2"/>
  <c r="J714" i="2"/>
  <c r="J712" i="2"/>
  <c r="J708" i="2"/>
  <c r="J705" i="2"/>
  <c r="BK700" i="2"/>
  <c r="J697" i="2"/>
  <c r="J695" i="2"/>
  <c r="BK693" i="2"/>
  <c r="BK688" i="2"/>
  <c r="BK686" i="2"/>
  <c r="BK682" i="2"/>
  <c r="J677" i="2"/>
  <c r="J674" i="2"/>
  <c r="BK669" i="2"/>
  <c r="J666" i="2"/>
  <c r="J665" i="2"/>
  <c r="J656" i="2"/>
  <c r="J653" i="2"/>
  <c r="J650" i="2"/>
  <c r="J649" i="2"/>
  <c r="BK646" i="2"/>
  <c r="BK645" i="2"/>
  <c r="BK643" i="2"/>
  <c r="BK639" i="2"/>
  <c r="BK632" i="2"/>
  <c r="BK626" i="2"/>
  <c r="J624" i="2"/>
  <c r="BK622" i="2"/>
  <c r="BK612" i="2"/>
  <c r="J609" i="2"/>
  <c r="BK607" i="2"/>
  <c r="BK605" i="2"/>
  <c r="BK602" i="2"/>
  <c r="BK598" i="2"/>
  <c r="BK596" i="2"/>
  <c r="BK594" i="2"/>
  <c r="J592" i="2"/>
  <c r="BK590" i="2"/>
  <c r="BK588" i="2"/>
  <c r="BK585" i="2"/>
  <c r="J583" i="2"/>
  <c r="BK581" i="2"/>
  <c r="BK579" i="2"/>
  <c r="BK577" i="2"/>
  <c r="J575" i="2"/>
  <c r="BK573" i="2"/>
  <c r="J566" i="2"/>
  <c r="J564" i="2"/>
  <c r="J557" i="2"/>
  <c r="J553" i="2"/>
  <c r="BK543" i="2"/>
  <c r="BK518" i="2"/>
  <c r="J516" i="2"/>
  <c r="J504" i="2"/>
  <c r="BK491" i="2"/>
  <c r="BK470" i="2"/>
  <c r="BK468" i="2"/>
  <c r="BK465" i="2"/>
  <c r="BK461" i="2"/>
  <c r="BK459" i="2"/>
  <c r="BK457" i="2"/>
  <c r="BK455" i="2"/>
  <c r="BK450" i="2"/>
  <c r="J448" i="2"/>
  <c r="BK444" i="2"/>
  <c r="BK440" i="2"/>
  <c r="J438" i="2"/>
  <c r="BK436" i="2"/>
  <c r="J434" i="2"/>
  <c r="BK430" i="2"/>
  <c r="BK426" i="2"/>
  <c r="J423" i="2"/>
  <c r="BK420" i="2"/>
  <c r="BK417" i="2"/>
  <c r="J415" i="2"/>
  <c r="BK412" i="2"/>
  <c r="BK410" i="2"/>
  <c r="BK406" i="2"/>
  <c r="J400" i="2"/>
  <c r="J397" i="2"/>
  <c r="J394" i="2"/>
  <c r="BK389" i="2"/>
  <c r="J388" i="2"/>
  <c r="J379" i="2"/>
  <c r="BK378" i="2"/>
  <c r="J366" i="2"/>
  <c r="BK365" i="2"/>
  <c r="J360" i="2"/>
  <c r="BK359" i="2"/>
  <c r="J347" i="2"/>
  <c r="BK345" i="2"/>
  <c r="BK339" i="2"/>
  <c r="J313" i="2"/>
  <c r="BK290" i="2"/>
  <c r="J284" i="2"/>
  <c r="BK269" i="2"/>
  <c r="J261" i="2"/>
  <c r="J256" i="2"/>
  <c r="J251" i="2"/>
  <c r="J246" i="2"/>
  <c r="BK244" i="2"/>
  <c r="J237" i="2"/>
  <c r="BK230" i="2"/>
  <c r="J216" i="2"/>
  <c r="J208" i="2"/>
  <c r="BK201" i="2"/>
  <c r="J196" i="2"/>
  <c r="J190" i="2"/>
  <c r="J176" i="2"/>
  <c r="J170" i="2"/>
  <c r="J168" i="2"/>
  <c r="J166" i="2"/>
  <c r="J162" i="2"/>
  <c r="J160" i="2"/>
  <c r="BK156" i="2"/>
  <c r="BK150" i="2"/>
  <c r="BK143" i="2"/>
  <c r="BK141" i="2"/>
  <c r="BK135" i="2"/>
  <c r="J127" i="6"/>
  <c r="J122" i="6"/>
  <c r="J119" i="6"/>
  <c r="J217" i="5"/>
  <c r="J211" i="5"/>
  <c r="J208" i="5"/>
  <c r="J205" i="5"/>
  <c r="J201" i="5"/>
  <c r="BK199" i="5"/>
  <c r="J192" i="5"/>
  <c r="BK189" i="5"/>
  <c r="J183" i="5"/>
  <c r="BK179" i="5"/>
  <c r="BK171" i="5"/>
  <c r="BK169" i="5"/>
  <c r="BK159" i="5"/>
  <c r="J156" i="5"/>
  <c r="BK154" i="5"/>
  <c r="BK151" i="5"/>
  <c r="BK145" i="5"/>
  <c r="BK128" i="5"/>
  <c r="J121" i="4"/>
  <c r="BK968" i="3"/>
  <c r="BK966" i="3"/>
  <c r="J966" i="3"/>
  <c r="J963" i="3"/>
  <c r="J960" i="3"/>
  <c r="J958" i="3"/>
  <c r="BK955" i="3"/>
  <c r="BK950" i="3"/>
  <c r="J945" i="3"/>
  <c r="BK929" i="3"/>
  <c r="J923" i="3"/>
  <c r="J918" i="3"/>
  <c r="BK916" i="3"/>
  <c r="J912" i="3"/>
  <c r="BK907" i="3"/>
  <c r="J889" i="3"/>
  <c r="J885" i="3"/>
  <c r="BK883" i="3"/>
  <c r="J881" i="3"/>
  <c r="BK871" i="3"/>
  <c r="BK863" i="3"/>
  <c r="J857" i="3"/>
  <c r="J854" i="3"/>
  <c r="J851" i="3"/>
  <c r="J848" i="3"/>
  <c r="BK845" i="3"/>
  <c r="J842" i="3"/>
  <c r="BK839" i="3"/>
  <c r="BK836" i="3"/>
  <c r="BK834" i="3"/>
  <c r="BK828" i="3"/>
  <c r="BK826" i="3"/>
  <c r="J824" i="3"/>
  <c r="BK819" i="3"/>
  <c r="J813" i="3"/>
  <c r="J810" i="3"/>
  <c r="J799" i="3"/>
  <c r="BK788" i="3"/>
  <c r="J783" i="3"/>
  <c r="J780" i="3"/>
  <c r="J778" i="3"/>
  <c r="BK776" i="3"/>
  <c r="J775" i="3"/>
  <c r="J773" i="3"/>
  <c r="J767" i="3"/>
  <c r="BK763" i="3"/>
  <c r="J759" i="3"/>
  <c r="BK757" i="3"/>
  <c r="BK755" i="3"/>
  <c r="J748" i="3"/>
  <c r="J745" i="3"/>
  <c r="J743" i="3"/>
  <c r="BK735" i="3"/>
  <c r="J733" i="3"/>
  <c r="BK731" i="3"/>
  <c r="BK729" i="3"/>
  <c r="J727" i="3"/>
  <c r="BK725" i="3"/>
  <c r="BK713" i="3"/>
  <c r="BK711" i="3"/>
  <c r="BK707" i="3"/>
  <c r="J701" i="3"/>
  <c r="BK695" i="3"/>
  <c r="J693" i="3"/>
  <c r="BK689" i="3"/>
  <c r="T128" i="3" l="1"/>
  <c r="BK211" i="3"/>
  <c r="J211" i="3" s="1"/>
  <c r="J99" i="3" s="1"/>
  <c r="BK506" i="3"/>
  <c r="J506" i="3" s="1"/>
  <c r="J100" i="3" s="1"/>
  <c r="BK614" i="3"/>
  <c r="J614" i="3" s="1"/>
  <c r="J101" i="3" s="1"/>
  <c r="P798" i="3"/>
  <c r="P844" i="3"/>
  <c r="BK862" i="3"/>
  <c r="J862" i="3" s="1"/>
  <c r="J105" i="3" s="1"/>
  <c r="R891" i="3"/>
  <c r="P120" i="4"/>
  <c r="P119" i="4"/>
  <c r="P118" i="4"/>
  <c r="AU97" i="1"/>
  <c r="BK123" i="5"/>
  <c r="BK144" i="5"/>
  <c r="J144" i="5" s="1"/>
  <c r="J99" i="5" s="1"/>
  <c r="BK191" i="5"/>
  <c r="J191" i="5" s="1"/>
  <c r="J100" i="5" s="1"/>
  <c r="BK207" i="5"/>
  <c r="J207" i="5" s="1"/>
  <c r="J101" i="5" s="1"/>
  <c r="P124" i="2"/>
  <c r="BK568" i="2"/>
  <c r="J568" i="2" s="1"/>
  <c r="J99" i="2" s="1"/>
  <c r="R568" i="2"/>
  <c r="T765" i="2"/>
  <c r="P786" i="2"/>
  <c r="T786" i="2"/>
  <c r="R807" i="2"/>
  <c r="BK128" i="3"/>
  <c r="P211" i="3"/>
  <c r="T506" i="3"/>
  <c r="P614" i="3"/>
  <c r="BK751" i="3"/>
  <c r="J751" i="3" s="1"/>
  <c r="J102" i="3" s="1"/>
  <c r="R751" i="3"/>
  <c r="R798" i="3"/>
  <c r="T844" i="3"/>
  <c r="T862" i="3"/>
  <c r="T891" i="3"/>
  <c r="T120" i="4"/>
  <c r="T119" i="4"/>
  <c r="T118" i="4" s="1"/>
  <c r="R123" i="5"/>
  <c r="R144" i="5"/>
  <c r="T191" i="5"/>
  <c r="T207" i="5"/>
  <c r="R124" i="2"/>
  <c r="P568" i="2"/>
  <c r="BK765" i="2"/>
  <c r="J765" i="2" s="1"/>
  <c r="J100" i="2" s="1"/>
  <c r="R765" i="2"/>
  <c r="BK807" i="2"/>
  <c r="J807" i="2" s="1"/>
  <c r="J102" i="2" s="1"/>
  <c r="T807" i="2"/>
  <c r="R128" i="3"/>
  <c r="T211" i="3"/>
  <c r="R506" i="3"/>
  <c r="T614" i="3"/>
  <c r="BK798" i="3"/>
  <c r="J798" i="3" s="1"/>
  <c r="J103" i="3" s="1"/>
  <c r="BK844" i="3"/>
  <c r="J844" i="3" s="1"/>
  <c r="J104" i="3" s="1"/>
  <c r="R862" i="3"/>
  <c r="BK891" i="3"/>
  <c r="J891" i="3" s="1"/>
  <c r="J106" i="3" s="1"/>
  <c r="P123" i="5"/>
  <c r="P144" i="5"/>
  <c r="P191" i="5"/>
  <c r="R207" i="5"/>
  <c r="BK124" i="2"/>
  <c r="J124" i="2" s="1"/>
  <c r="J98" i="2" s="1"/>
  <c r="T124" i="2"/>
  <c r="T568" i="2"/>
  <c r="P765" i="2"/>
  <c r="BK786" i="2"/>
  <c r="J786" i="2" s="1"/>
  <c r="J101" i="2" s="1"/>
  <c r="R786" i="2"/>
  <c r="P807" i="2"/>
  <c r="P128" i="3"/>
  <c r="R211" i="3"/>
  <c r="P506" i="3"/>
  <c r="R614" i="3"/>
  <c r="P751" i="3"/>
  <c r="T751" i="3"/>
  <c r="T798" i="3"/>
  <c r="R844" i="3"/>
  <c r="P862" i="3"/>
  <c r="P891" i="3"/>
  <c r="BK120" i="4"/>
  <c r="J120" i="4"/>
  <c r="J98" i="4" s="1"/>
  <c r="R120" i="4"/>
  <c r="R119" i="4" s="1"/>
  <c r="R118" i="4" s="1"/>
  <c r="T123" i="5"/>
  <c r="T144" i="5"/>
  <c r="R191" i="5"/>
  <c r="P207" i="5"/>
  <c r="BK118" i="6"/>
  <c r="J118" i="6" s="1"/>
  <c r="J97" i="6" s="1"/>
  <c r="P118" i="6"/>
  <c r="P117" i="6" s="1"/>
  <c r="AU99" i="1" s="1"/>
  <c r="R118" i="6"/>
  <c r="R117" i="6"/>
  <c r="T118" i="6"/>
  <c r="T117" i="6" s="1"/>
  <c r="BE687" i="3"/>
  <c r="BE705" i="3"/>
  <c r="BE717" i="3"/>
  <c r="BE727" i="3"/>
  <c r="BE737" i="3"/>
  <c r="BE739" i="3"/>
  <c r="BE746" i="3"/>
  <c r="BE765" i="3"/>
  <c r="BE768" i="3"/>
  <c r="BE775" i="3"/>
  <c r="BE780" i="3"/>
  <c r="BE793" i="3"/>
  <c r="BE803" i="3"/>
  <c r="BE805" i="3"/>
  <c r="BE810" i="3"/>
  <c r="BE822" i="3"/>
  <c r="BE832" i="3"/>
  <c r="BE889" i="3"/>
  <c r="BE923" i="3"/>
  <c r="BE934" i="3"/>
  <c r="BE951" i="3"/>
  <c r="BE960" i="3"/>
  <c r="J89" i="4"/>
  <c r="E108" i="4"/>
  <c r="F115" i="4"/>
  <c r="E85" i="5"/>
  <c r="F118" i="5"/>
  <c r="BE124" i="5"/>
  <c r="BE130" i="5"/>
  <c r="BE132" i="5"/>
  <c r="BE140" i="5"/>
  <c r="BE156" i="5"/>
  <c r="BE161" i="5"/>
  <c r="BE163" i="5"/>
  <c r="BE165" i="5"/>
  <c r="BE167" i="5"/>
  <c r="BE175" i="5"/>
  <c r="BE194" i="5"/>
  <c r="BE201" i="5"/>
  <c r="BE217" i="5"/>
  <c r="E85" i="6"/>
  <c r="J89" i="6"/>
  <c r="J113" i="6"/>
  <c r="BE132" i="6"/>
  <c r="BE134" i="6"/>
  <c r="J91" i="2"/>
  <c r="J116" i="2"/>
  <c r="F119" i="2"/>
  <c r="BE125" i="2"/>
  <c r="BE143" i="2"/>
  <c r="BE145" i="2"/>
  <c r="BE150" i="2"/>
  <c r="BE164" i="2"/>
  <c r="BE168" i="2"/>
  <c r="BE174" i="2"/>
  <c r="BE196" i="2"/>
  <c r="BE206" i="2"/>
  <c r="BE224" i="2"/>
  <c r="BE237" i="2"/>
  <c r="BE251" i="2"/>
  <c r="BE265" i="2"/>
  <c r="BE273" i="2"/>
  <c r="BE298" i="2"/>
  <c r="BE328" i="2"/>
  <c r="BE343" i="2"/>
  <c r="BE360" i="2"/>
  <c r="BE372" i="2"/>
  <c r="BE388" i="2"/>
  <c r="BE403" i="2"/>
  <c r="BE407" i="2"/>
  <c r="BE415" i="2"/>
  <c r="BE417" i="2"/>
  <c r="BE420" i="2"/>
  <c r="BE423" i="2"/>
  <c r="BE428" i="2"/>
  <c r="BE432" i="2"/>
  <c r="BE434" i="2"/>
  <c r="BE438" i="2"/>
  <c r="BE440" i="2"/>
  <c r="BE442" i="2"/>
  <c r="BE448" i="2"/>
  <c r="BE452" i="2"/>
  <c r="BE455" i="2"/>
  <c r="BE457" i="2"/>
  <c r="BE463" i="2"/>
  <c r="BE472" i="2"/>
  <c r="BE487" i="2"/>
  <c r="BE516" i="2"/>
  <c r="BE557" i="2"/>
  <c r="BE571" i="2"/>
  <c r="BE575" i="2"/>
  <c r="BE592" i="2"/>
  <c r="BE594" i="2"/>
  <c r="BE596" i="2"/>
  <c r="BE598" i="2"/>
  <c r="BE600" i="2"/>
  <c r="BE605" i="2"/>
  <c r="BE609" i="2"/>
  <c r="BE612" i="2"/>
  <c r="BE618" i="2"/>
  <c r="BE620" i="2"/>
  <c r="BE629" i="2"/>
  <c r="BE636" i="2"/>
  <c r="BE640" i="2"/>
  <c r="BE645" i="2"/>
  <c r="BE649" i="2"/>
  <c r="BE659" i="2"/>
  <c r="BE672" i="2"/>
  <c r="BE680" i="2"/>
  <c r="BE684" i="2"/>
  <c r="BE686" i="2"/>
  <c r="BE691" i="2"/>
  <c r="BE705" i="2"/>
  <c r="BE716" i="2"/>
  <c r="BE720" i="2"/>
  <c r="BE730" i="2"/>
  <c r="BE736" i="2"/>
  <c r="BE738" i="2"/>
  <c r="BE744" i="2"/>
  <c r="BE748" i="2"/>
  <c r="BE755" i="2"/>
  <c r="BE761" i="2"/>
  <c r="BE787" i="2"/>
  <c r="BE791" i="2"/>
  <c r="BE803" i="2"/>
  <c r="BE808" i="2"/>
  <c r="BE810" i="2"/>
  <c r="BE823" i="2"/>
  <c r="BE827" i="2"/>
  <c r="BE838" i="2"/>
  <c r="BE843" i="2"/>
  <c r="BE845" i="2"/>
  <c r="J89" i="3"/>
  <c r="F92" i="3"/>
  <c r="BE129" i="3"/>
  <c r="BE131" i="3"/>
  <c r="BE133" i="3"/>
  <c r="BE150" i="3"/>
  <c r="BE158" i="3"/>
  <c r="BE161" i="3"/>
  <c r="BE169" i="3"/>
  <c r="BE171" i="3"/>
  <c r="BE173" i="3"/>
  <c r="BE174" i="3"/>
  <c r="BE187" i="3"/>
  <c r="BE193" i="3"/>
  <c r="BE199" i="3"/>
  <c r="BE209" i="3"/>
  <c r="BE212" i="3"/>
  <c r="BE218" i="3"/>
  <c r="BE246" i="3"/>
  <c r="BE267" i="3"/>
  <c r="BE325" i="3"/>
  <c r="BE329" i="3"/>
  <c r="BE333" i="3"/>
  <c r="BE342" i="3"/>
  <c r="BE360" i="3"/>
  <c r="BE362" i="3"/>
  <c r="BE363" i="3"/>
  <c r="BE367" i="3"/>
  <c r="BE382" i="3"/>
  <c r="BE388" i="3"/>
  <c r="BE391" i="3"/>
  <c r="BE419" i="3"/>
  <c r="BE453" i="3"/>
  <c r="BE457" i="3"/>
  <c r="BE464" i="3"/>
  <c r="BE496" i="3"/>
  <c r="BE524" i="3"/>
  <c r="BE531" i="3"/>
  <c r="BE535" i="3"/>
  <c r="BE541" i="3"/>
  <c r="BE545" i="3"/>
  <c r="BE549" i="3"/>
  <c r="BE553" i="3"/>
  <c r="BE564" i="3"/>
  <c r="BE567" i="3"/>
  <c r="BE573" i="3"/>
  <c r="BE577" i="3"/>
  <c r="BE582" i="3"/>
  <c r="BE588" i="3"/>
  <c r="BE590" i="3"/>
  <c r="BE594" i="3"/>
  <c r="BE598" i="3"/>
  <c r="BE619" i="3"/>
  <c r="BE626" i="3"/>
  <c r="BE635" i="3"/>
  <c r="BE639" i="3"/>
  <c r="BE648" i="3"/>
  <c r="BE650" i="3"/>
  <c r="BE657" i="3"/>
  <c r="BE663" i="3"/>
  <c r="BE671" i="3"/>
  <c r="BE677" i="3"/>
  <c r="BE679" i="3"/>
  <c r="BE689" i="3"/>
  <c r="BE691" i="3"/>
  <c r="BE693" i="3"/>
  <c r="BE729" i="3"/>
  <c r="BE731" i="3"/>
  <c r="BE735" i="3"/>
  <c r="BE743" i="3"/>
  <c r="BE767" i="3"/>
  <c r="BE776" i="3"/>
  <c r="BE781" i="3"/>
  <c r="BE802" i="3"/>
  <c r="BE816" i="3"/>
  <c r="BE819" i="3"/>
  <c r="BE828" i="3"/>
  <c r="BE834" i="3"/>
  <c r="BE848" i="3"/>
  <c r="BE851" i="3"/>
  <c r="BE857" i="3"/>
  <c r="BE871" i="3"/>
  <c r="BE879" i="3"/>
  <c r="BE881" i="3"/>
  <c r="BE907" i="3"/>
  <c r="BE918" i="3"/>
  <c r="BE929" i="3"/>
  <c r="BE950" i="3"/>
  <c r="BE953" i="3"/>
  <c r="BE958" i="3"/>
  <c r="BE966" i="3"/>
  <c r="BE968" i="3"/>
  <c r="J91" i="4"/>
  <c r="BE121" i="4"/>
  <c r="BE124" i="4"/>
  <c r="J89" i="5"/>
  <c r="BE128" i="5"/>
  <c r="BE138" i="5"/>
  <c r="BE147" i="5"/>
  <c r="BE149" i="5"/>
  <c r="BE154" i="5"/>
  <c r="BE159" i="5"/>
  <c r="BE171" i="5"/>
  <c r="BE173" i="5"/>
  <c r="BE177" i="5"/>
  <c r="BE179" i="5"/>
  <c r="BE181" i="5"/>
  <c r="BE185" i="5"/>
  <c r="BE189" i="5"/>
  <c r="BE192" i="5"/>
  <c r="BE220" i="5"/>
  <c r="F114" i="6"/>
  <c r="BE122" i="6"/>
  <c r="BE125" i="6"/>
  <c r="BE129" i="6"/>
  <c r="BE137" i="6"/>
  <c r="BE140" i="6"/>
  <c r="BE135" i="2"/>
  <c r="BE141" i="2"/>
  <c r="BE156" i="2"/>
  <c r="BE160" i="2"/>
  <c r="BE166" i="2"/>
  <c r="BE170" i="2"/>
  <c r="BE182" i="2"/>
  <c r="BE201" i="2"/>
  <c r="BE216" i="2"/>
  <c r="BE244" i="2"/>
  <c r="BE256" i="2"/>
  <c r="BE261" i="2"/>
  <c r="BE347" i="2"/>
  <c r="BE359" i="2"/>
  <c r="BE366" i="2"/>
  <c r="BE379" i="2"/>
  <c r="BE394" i="2"/>
  <c r="BE400" i="2"/>
  <c r="BE450" i="2"/>
  <c r="BE459" i="2"/>
  <c r="BE465" i="2"/>
  <c r="BE470" i="2"/>
  <c r="BE479" i="2"/>
  <c r="BE491" i="2"/>
  <c r="BE504" i="2"/>
  <c r="BE518" i="2"/>
  <c r="BE566" i="2"/>
  <c r="BE569" i="2"/>
  <c r="BE573" i="2"/>
  <c r="BE577" i="2"/>
  <c r="BE588" i="2"/>
  <c r="BE590" i="2"/>
  <c r="BE607" i="2"/>
  <c r="BE626" i="2"/>
  <c r="BE633" i="2"/>
  <c r="BE646" i="2"/>
  <c r="BE650" i="2"/>
  <c r="BE653" i="2"/>
  <c r="BE665" i="2"/>
  <c r="BE669" i="2"/>
  <c r="BE677" i="2"/>
  <c r="BE682" i="2"/>
  <c r="BE688" i="2"/>
  <c r="BE693" i="2"/>
  <c r="BE697" i="2"/>
  <c r="BE708" i="2"/>
  <c r="BE712" i="2"/>
  <c r="BE724" i="2"/>
  <c r="BE728" i="2"/>
  <c r="BE732" i="2"/>
  <c r="BE742" i="2"/>
  <c r="BE751" i="2"/>
  <c r="BE757" i="2"/>
  <c r="BE763" i="2"/>
  <c r="BE775" i="2"/>
  <c r="BE781" i="2"/>
  <c r="BE797" i="2"/>
  <c r="BE812" i="2"/>
  <c r="BE819" i="2"/>
  <c r="BE821" i="2"/>
  <c r="BE832" i="2"/>
  <c r="BE835" i="2"/>
  <c r="BE841" i="2"/>
  <c r="BE853" i="2"/>
  <c r="BE855" i="2"/>
  <c r="BE857" i="2"/>
  <c r="BE863" i="2"/>
  <c r="BE866" i="2"/>
  <c r="E85" i="3"/>
  <c r="BE135" i="3"/>
  <c r="BE141" i="3"/>
  <c r="BE147" i="3"/>
  <c r="BE152" i="3"/>
  <c r="BE167" i="3"/>
  <c r="BE179" i="3"/>
  <c r="BE183" i="3"/>
  <c r="BE191" i="3"/>
  <c r="BE243" i="3"/>
  <c r="BE252" i="3"/>
  <c r="BE292" i="3"/>
  <c r="BE298" i="3"/>
  <c r="BE335" i="3"/>
  <c r="BE365" i="3"/>
  <c r="BE370" i="3"/>
  <c r="BE390" i="3"/>
  <c r="BE406" i="3"/>
  <c r="BE417" i="3"/>
  <c r="BE459" i="3"/>
  <c r="BE467" i="3"/>
  <c r="BE504" i="3"/>
  <c r="BE511" i="3"/>
  <c r="BE520" i="3"/>
  <c r="BE537" i="3"/>
  <c r="BE544" i="3"/>
  <c r="BE551" i="3"/>
  <c r="BE555" i="3"/>
  <c r="BE558" i="3"/>
  <c r="BE560" i="3"/>
  <c r="BE584" i="3"/>
  <c r="BE604" i="3"/>
  <c r="BE622" i="3"/>
  <c r="BE661" i="3"/>
  <c r="BE665" i="3"/>
  <c r="BE667" i="3"/>
  <c r="BE673" i="3"/>
  <c r="BE681" i="3"/>
  <c r="BE683" i="3"/>
  <c r="BE685" i="3"/>
  <c r="BE698" i="3"/>
  <c r="BE725" i="3"/>
  <c r="BE748" i="3"/>
  <c r="BE749" i="3"/>
  <c r="BE757" i="3"/>
  <c r="BE763" i="3"/>
  <c r="BE778" i="3"/>
  <c r="BE785" i="3"/>
  <c r="BE791" i="3"/>
  <c r="BE799" i="3"/>
  <c r="BE813" i="3"/>
  <c r="BE824" i="3"/>
  <c r="BE826" i="3"/>
  <c r="BE836" i="3"/>
  <c r="BE839" i="3"/>
  <c r="BE845" i="3"/>
  <c r="BE854" i="3"/>
  <c r="BE863" i="3"/>
  <c r="BE892" i="3"/>
  <c r="BE912" i="3"/>
  <c r="BE945" i="3"/>
  <c r="BE955" i="3"/>
  <c r="BE963" i="3"/>
  <c r="BE142" i="5"/>
  <c r="BE145" i="5"/>
  <c r="BE151" i="5"/>
  <c r="BE183" i="5"/>
  <c r="BE187" i="5"/>
  <c r="BE197" i="5"/>
  <c r="BE205" i="5"/>
  <c r="BE208" i="5"/>
  <c r="BE211" i="5"/>
  <c r="BE119" i="6"/>
  <c r="E85" i="2"/>
  <c r="BE162" i="2"/>
  <c r="BE176" i="2"/>
  <c r="BE179" i="2"/>
  <c r="BE190" i="2"/>
  <c r="BE208" i="2"/>
  <c r="BE230" i="2"/>
  <c r="BE246" i="2"/>
  <c r="BE269" i="2"/>
  <c r="BE284" i="2"/>
  <c r="BE290" i="2"/>
  <c r="BE313" i="2"/>
  <c r="BE339" i="2"/>
  <c r="BE345" i="2"/>
  <c r="BE365" i="2"/>
  <c r="BE378" i="2"/>
  <c r="BE389" i="2"/>
  <c r="BE397" i="2"/>
  <c r="BE406" i="2"/>
  <c r="BE410" i="2"/>
  <c r="BE412" i="2"/>
  <c r="BE426" i="2"/>
  <c r="BE430" i="2"/>
  <c r="BE436" i="2"/>
  <c r="BE444" i="2"/>
  <c r="BE446" i="2"/>
  <c r="BE461" i="2"/>
  <c r="BE468" i="2"/>
  <c r="BE502" i="2"/>
  <c r="BE520" i="2"/>
  <c r="BE543" i="2"/>
  <c r="BE553" i="2"/>
  <c r="BE564" i="2"/>
  <c r="BE579" i="2"/>
  <c r="BE581" i="2"/>
  <c r="BE583" i="2"/>
  <c r="BE585" i="2"/>
  <c r="BE602" i="2"/>
  <c r="BE614" i="2"/>
  <c r="BE616" i="2"/>
  <c r="BE622" i="2"/>
  <c r="BE624" i="2"/>
  <c r="BE632" i="2"/>
  <c r="BE639" i="2"/>
  <c r="BE643" i="2"/>
  <c r="BE656" i="2"/>
  <c r="BE662" i="2"/>
  <c r="BE666" i="2"/>
  <c r="BE674" i="2"/>
  <c r="BE695" i="2"/>
  <c r="BE700" i="2"/>
  <c r="BE703" i="2"/>
  <c r="BE710" i="2"/>
  <c r="BE714" i="2"/>
  <c r="BE718" i="2"/>
  <c r="BE722" i="2"/>
  <c r="BE726" i="2"/>
  <c r="BE734" i="2"/>
  <c r="BE740" i="2"/>
  <c r="BE746" i="2"/>
  <c r="BE753" i="2"/>
  <c r="BE759" i="2"/>
  <c r="BE766" i="2"/>
  <c r="BE769" i="2"/>
  <c r="BE772" i="2"/>
  <c r="BE778" i="2"/>
  <c r="BE795" i="2"/>
  <c r="BE801" i="2"/>
  <c r="BE817" i="2"/>
  <c r="BE825" i="2"/>
  <c r="BE829" i="2"/>
  <c r="BE847" i="2"/>
  <c r="BE849" i="2"/>
  <c r="BE851" i="2"/>
  <c r="BE860" i="2"/>
  <c r="J91" i="3"/>
  <c r="BE138" i="3"/>
  <c r="BE144" i="3"/>
  <c r="BE154" i="3"/>
  <c r="BE164" i="3"/>
  <c r="BE176" i="3"/>
  <c r="BE181" i="3"/>
  <c r="BE185" i="3"/>
  <c r="BE195" i="3"/>
  <c r="BE201" i="3"/>
  <c r="BE216" i="3"/>
  <c r="BE295" i="3"/>
  <c r="BE323" i="3"/>
  <c r="BE327" i="3"/>
  <c r="BE331" i="3"/>
  <c r="BE336" i="3"/>
  <c r="BE351" i="3"/>
  <c r="BE369" i="3"/>
  <c r="BE376" i="3"/>
  <c r="BE394" i="3"/>
  <c r="BE404" i="3"/>
  <c r="BE455" i="3"/>
  <c r="BE461" i="3"/>
  <c r="BE494" i="3"/>
  <c r="BE507" i="3"/>
  <c r="BE513" i="3"/>
  <c r="BE516" i="3"/>
  <c r="BE528" i="3"/>
  <c r="BE533" i="3"/>
  <c r="BE547" i="3"/>
  <c r="BE556" i="3"/>
  <c r="BE562" i="3"/>
  <c r="BE565" i="3"/>
  <c r="BE570" i="3"/>
  <c r="BE576" i="3"/>
  <c r="BE580" i="3"/>
  <c r="BE596" i="3"/>
  <c r="BE602" i="3"/>
  <c r="BE612" i="3"/>
  <c r="BE615" i="3"/>
  <c r="BE617" i="3"/>
  <c r="BE624" i="3"/>
  <c r="BE630" i="3"/>
  <c r="BE637" i="3"/>
  <c r="BE642" i="3"/>
  <c r="BE646" i="3"/>
  <c r="BE659" i="3"/>
  <c r="BE670" i="3"/>
  <c r="BE674" i="3"/>
  <c r="BE695" i="3"/>
  <c r="BE701" i="3"/>
  <c r="BE707" i="3"/>
  <c r="BE711" i="3"/>
  <c r="BE713" i="3"/>
  <c r="BE715" i="3"/>
  <c r="BE721" i="3"/>
  <c r="BE723" i="3"/>
  <c r="BE733" i="3"/>
  <c r="BE745" i="3"/>
  <c r="BE752" i="3"/>
  <c r="BE755" i="3"/>
  <c r="BE759" i="3"/>
  <c r="BE761" i="3"/>
  <c r="BE770" i="3"/>
  <c r="BE771" i="3"/>
  <c r="BE773" i="3"/>
  <c r="BE783" i="3"/>
  <c r="BE788" i="3"/>
  <c r="BE796" i="3"/>
  <c r="BE807" i="3"/>
  <c r="BE808" i="3"/>
  <c r="BE830" i="3"/>
  <c r="BE842" i="3"/>
  <c r="BE883" i="3"/>
  <c r="BE885" i="3"/>
  <c r="BE901" i="3"/>
  <c r="BE916" i="3"/>
  <c r="BE936" i="3"/>
  <c r="BE943" i="3"/>
  <c r="BE126" i="5"/>
  <c r="BE157" i="5"/>
  <c r="BE169" i="5"/>
  <c r="BE199" i="5"/>
  <c r="BE203" i="5"/>
  <c r="BE214" i="5"/>
  <c r="BE127" i="6"/>
  <c r="BE142" i="6"/>
  <c r="BE144" i="6"/>
  <c r="BE147" i="6"/>
  <c r="BE150" i="6"/>
  <c r="BE153" i="6"/>
  <c r="BE155" i="6"/>
  <c r="BE157" i="6"/>
  <c r="BE159" i="6"/>
  <c r="F37" i="3"/>
  <c r="BD96" i="1" s="1"/>
  <c r="F34" i="2"/>
  <c r="BA95" i="1" s="1"/>
  <c r="F36" i="3"/>
  <c r="BC96" i="1" s="1"/>
  <c r="F37" i="4"/>
  <c r="BD97" i="1" s="1"/>
  <c r="J34" i="6"/>
  <c r="AW99" i="1" s="1"/>
  <c r="F35" i="4"/>
  <c r="BB97" i="1" s="1"/>
  <c r="F34" i="5"/>
  <c r="BA98" i="1" s="1"/>
  <c r="J34" i="2"/>
  <c r="AW95" i="1" s="1"/>
  <c r="J34" i="4"/>
  <c r="AW97" i="1" s="1"/>
  <c r="J34" i="5"/>
  <c r="AW98" i="1" s="1"/>
  <c r="F34" i="3"/>
  <c r="BA96" i="1" s="1"/>
  <c r="F34" i="4"/>
  <c r="BA97" i="1" s="1"/>
  <c r="F35" i="5"/>
  <c r="BB98" i="1" s="1"/>
  <c r="F35" i="6"/>
  <c r="BB99" i="1" s="1"/>
  <c r="F37" i="2"/>
  <c r="BD95" i="1" s="1"/>
  <c r="F36" i="2"/>
  <c r="BC95" i="1" s="1"/>
  <c r="F36" i="4"/>
  <c r="BC97" i="1" s="1"/>
  <c r="F36" i="5"/>
  <c r="BC98" i="1" s="1"/>
  <c r="F35" i="3"/>
  <c r="BB96" i="1" s="1"/>
  <c r="F36" i="6"/>
  <c r="BC99" i="1" s="1"/>
  <c r="F37" i="5"/>
  <c r="BD98" i="1" s="1"/>
  <c r="J34" i="3"/>
  <c r="AW96" i="1" s="1"/>
  <c r="F35" i="2"/>
  <c r="BB95" i="1" s="1"/>
  <c r="F34" i="6"/>
  <c r="BA99" i="1" s="1"/>
  <c r="F37" i="6"/>
  <c r="BD99" i="1" s="1"/>
  <c r="T123" i="2" l="1"/>
  <c r="T122" i="2" s="1"/>
  <c r="T122" i="5"/>
  <c r="T121" i="5"/>
  <c r="P122" i="5"/>
  <c r="P121" i="5"/>
  <c r="AU98" i="1" s="1"/>
  <c r="R122" i="5"/>
  <c r="R121" i="5" s="1"/>
  <c r="BK127" i="3"/>
  <c r="BK122" i="5"/>
  <c r="BK121" i="5" s="1"/>
  <c r="J121" i="5" s="1"/>
  <c r="J96" i="5" s="1"/>
  <c r="R127" i="3"/>
  <c r="R126" i="3"/>
  <c r="R123" i="2"/>
  <c r="R122" i="2" s="1"/>
  <c r="T127" i="3"/>
  <c r="T126" i="3" s="1"/>
  <c r="P127" i="3"/>
  <c r="P126" i="3"/>
  <c r="AU96" i="1" s="1"/>
  <c r="P123" i="2"/>
  <c r="P122" i="2" s="1"/>
  <c r="AU95" i="1" s="1"/>
  <c r="J123" i="5"/>
  <c r="J98" i="5" s="1"/>
  <c r="BK123" i="2"/>
  <c r="J123" i="2" s="1"/>
  <c r="J97" i="2" s="1"/>
  <c r="J128" i="3"/>
  <c r="J98" i="3" s="1"/>
  <c r="BK119" i="4"/>
  <c r="J119" i="4" s="1"/>
  <c r="J97" i="4" s="1"/>
  <c r="BK117" i="6"/>
  <c r="J117" i="6" s="1"/>
  <c r="J96" i="6" s="1"/>
  <c r="BD94" i="1"/>
  <c r="W33" i="1" s="1"/>
  <c r="F33" i="2"/>
  <c r="AZ95" i="1" s="1"/>
  <c r="J33" i="5"/>
  <c r="AV98" i="1" s="1"/>
  <c r="AT98" i="1" s="1"/>
  <c r="J33" i="4"/>
  <c r="AV97" i="1" s="1"/>
  <c r="AT97" i="1" s="1"/>
  <c r="F33" i="4"/>
  <c r="AZ97" i="1" s="1"/>
  <c r="F33" i="5"/>
  <c r="AZ98" i="1" s="1"/>
  <c r="F33" i="6"/>
  <c r="AZ99" i="1" s="1"/>
  <c r="BB94" i="1"/>
  <c r="W31" i="1" s="1"/>
  <c r="BC94" i="1"/>
  <c r="AY94" i="1" s="1"/>
  <c r="J33" i="2"/>
  <c r="AV95" i="1" s="1"/>
  <c r="AT95" i="1" s="1"/>
  <c r="J33" i="6"/>
  <c r="AV99" i="1" s="1"/>
  <c r="AT99" i="1" s="1"/>
  <c r="BA94" i="1"/>
  <c r="W30" i="1" s="1"/>
  <c r="J33" i="3"/>
  <c r="AV96" i="1" s="1"/>
  <c r="AT96" i="1" s="1"/>
  <c r="F33" i="3"/>
  <c r="AZ96" i="1" s="1"/>
  <c r="J127" i="3" l="1"/>
  <c r="J97" i="3" s="1"/>
  <c r="BK126" i="3"/>
  <c r="J126" i="3" s="1"/>
  <c r="J30" i="3" s="1"/>
  <c r="AG96" i="1" s="1"/>
  <c r="AN96" i="1" s="1"/>
  <c r="BK118" i="4"/>
  <c r="J118" i="4" s="1"/>
  <c r="J96" i="4" s="1"/>
  <c r="J122" i="5"/>
  <c r="J97" i="5" s="1"/>
  <c r="BK122" i="2"/>
  <c r="J122" i="2" s="1"/>
  <c r="J96" i="2" s="1"/>
  <c r="AU94" i="1"/>
  <c r="J30" i="5"/>
  <c r="AG98" i="1" s="1"/>
  <c r="AN98" i="1" s="1"/>
  <c r="AZ94" i="1"/>
  <c r="AV94" i="1" s="1"/>
  <c r="AK29" i="1" s="1"/>
  <c r="W32" i="1"/>
  <c r="J30" i="6"/>
  <c r="AG99" i="1" s="1"/>
  <c r="AN99" i="1" s="1"/>
  <c r="AW94" i="1"/>
  <c r="AK30" i="1" s="1"/>
  <c r="AX94" i="1"/>
  <c r="J96" i="3" l="1"/>
  <c r="J39" i="5"/>
  <c r="J39" i="6"/>
  <c r="J39" i="3"/>
  <c r="J30" i="2"/>
  <c r="AG95" i="1" s="1"/>
  <c r="AN95" i="1" s="1"/>
  <c r="AT94" i="1"/>
  <c r="J30" i="4"/>
  <c r="AG97" i="1" s="1"/>
  <c r="AN97" i="1" s="1"/>
  <c r="W29" i="1"/>
  <c r="J39" i="4" l="1"/>
  <c r="J39" i="2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<sst xmlns="http://schemas.openxmlformats.org/spreadsheetml/2006/main" count="18176" uniqueCount="2660">
  <si>
    <t>Export Komplet</t>
  </si>
  <si>
    <t/>
  </si>
  <si>
    <t>2.0</t>
  </si>
  <si>
    <t>False</t>
  </si>
  <si>
    <t>{fd74e7bc-db56-4eec-9a0a-17b2a0c7eb0c}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</si>
  <si>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</si>
  <si>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</si>
  <si>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</si>
  <si>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</si>
  <si>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</si>
  <si>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</si>
  <si>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</si>
  <si>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</si>
  <si>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8427195399</t>
  </si>
  <si>
    <t>Stavba:</t>
  </si>
  <si>
    <t>Holice - využití srážkových vod</t>
  </si>
  <si>
    <t>KSO:</t>
  </si>
  <si>
    <t>CC-CZ:</t>
  </si>
  <si>
    <t>Místo:</t>
  </si>
  <si>
    <t>Sokolský park a okolí</t>
  </si>
  <si>
    <t>Datum:</t>
  </si>
  <si>
    <t>Zadavatel:</t>
  </si>
  <si>
    <t>IČ:</t>
  </si>
  <si>
    <t>Město Holice</t>
  </si>
  <si>
    <t>DIČ:</t>
  </si>
  <si>
    <t>Zhotovitel:</t>
  </si>
  <si>
    <t xml:space="preserve"> </t>
  </si>
  <si>
    <t>Projektant:</t>
  </si>
  <si>
    <t>True</t>
  </si>
  <si>
    <t>Zpracovatel:</t>
  </si>
  <si>
    <t>ČISTÁ PŘÍRODA VÝCHODNÍCH ČECH, o. p. 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</si>
  <si>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</si>
  <si>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</si>
  <si>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</si>
  <si>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</si>
  <si>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</si>
  <si>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</si>
  <si>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</si>
  <si>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</si>
  <si>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</si>
  <si>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</si>
  <si>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</si>
  <si>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</si>
  <si>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</si>
  <si>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</si>
  <si>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</si>
  <si>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</si>
  <si>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</si>
  <si>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</si>
  <si>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</si>
  <si>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</si>
  <si>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</si>
  <si>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</si>
  <si>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</si>
  <si>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</si>
  <si>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</si>
  <si>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</si>
  <si>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</si>
  <si>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</si>
  <si>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</si>
  <si>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</si>
  <si>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</si>
  <si>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</si>
  <si>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</si>
  <si>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</si>
  <si>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</si>
  <si>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</si>
  <si>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</si>
  <si>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</si>
  <si>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</si>
  <si>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</si>
  <si>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</si>
  <si>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</si>
  <si>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</si>
  <si>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</si>
  <si>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</si>
  <si>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</si>
  <si>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</si>
  <si>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Kanalizace</t>
  </si>
  <si>
    <t>STA</t>
  </si>
  <si>
    <t>1</t>
  </si>
  <si>
    <t>{e9d8fd6f-9482-4bca-9a07-8be8819f81fa}</t>
  </si>
  <si>
    <t>2</t>
  </si>
  <si>
    <t>SO 02</t>
  </si>
  <si>
    <t>Závlahy</t>
  </si>
  <si>
    <t>{5a84b82f-c924-427a-bde4-9cf39b41f1a2}</t>
  </si>
  <si>
    <t>SO 03</t>
  </si>
  <si>
    <t>Elekroinstalace</t>
  </si>
  <si>
    <t>{066ad492-f536-48f9-8c36-9d3b6b32ed5c}</t>
  </si>
  <si>
    <t>SO 04</t>
  </si>
  <si>
    <t>Rekonstrukce zpevněných ploch v parku</t>
  </si>
  <si>
    <t>{0c7f490f-9200-4d04-a06b-af8cb3651d7a}</t>
  </si>
  <si>
    <t>VRN</t>
  </si>
  <si>
    <t>Vedlejší rozpočtové náklady</t>
  </si>
  <si>
    <t>{6117243e-a928-4dd3-bb4a-514a3538c619}</t>
  </si>
  <si>
    <t>KRYCÍ LIST SOUPISU PRACÍ</t>
  </si>
  <si>
    <t>Objekt:</t>
  </si>
  <si>
    <t>SO 01 -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</si>
  <si>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</si>
  <si>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</si>
  <si>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</si>
  <si>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</si>
  <si>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</si>
  <si>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</si>
  <si>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Kanalizace</t>
  </si>
  <si>
    <t xml:space="preserve">    2 - Akumulační nádrž</t>
  </si>
  <si>
    <t xml:space="preserve">    3 - Likvidace odpadů</t>
  </si>
  <si>
    <t xml:space="preserve">    4 - Obnova nezpevněných ploch</t>
  </si>
  <si>
    <t xml:space="preserve">    5 - Obnova zpevněných ploch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</si>
  <si>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</si>
  <si>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</si>
  <si>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</si>
  <si>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</si>
  <si>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</si>
  <si>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</si>
  <si>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</si>
  <si>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</si>
  <si>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</si>
  <si>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</si>
  <si>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</si>
  <si>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</si>
  <si>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</si>
  <si>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</si>
  <si>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</si>
  <si>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</si>
  <si>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</si>
  <si>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121151103</t>
  </si>
  <si>
    <t>Sejmutí ornice strojně při souvislé ploše do 100 m2, tl. vrstvy do 200 mm</t>
  </si>
  <si>
    <t>m2</t>
  </si>
  <si>
    <t>4</t>
  </si>
  <si>
    <t>-2060635604</t>
  </si>
  <si>
    <t>VV</t>
  </si>
  <si>
    <t>(11*2,3)+(9*1,3)+(70,34*0,8)+(0,9*8,99) "stoka D"</t>
  </si>
  <si>
    <t>(0,8*43,9)+(0,9*6,94) "stoka D1"</t>
  </si>
  <si>
    <t>22,27*0,8 "stoka D1-1"</t>
  </si>
  <si>
    <t>(69,16*0,8)+(17,44*0,9) "stoka D2"</t>
  </si>
  <si>
    <t>66,42*0,8 "stoka D3"</t>
  </si>
  <si>
    <t>(11*1,1*1,1)+(7*1,61) "šachta S12,S11,S9,S17,S16,S21,S19,S18,S8,S5,S4; FS3,FS4,FS2,S1,S2,S0,SAN"</t>
  </si>
  <si>
    <t>(3,5+6,4+4+3,2+1,9)*0,9 "odpadní potrubí z FS, bezp. přeliv, odpad filtry"</t>
  </si>
  <si>
    <t>8,8*0,4 "kabel kamera"</t>
  </si>
  <si>
    <t>Součet</t>
  </si>
  <si>
    <t>113106122</t>
  </si>
  <si>
    <t>Rozebrání dlažeb komunikací pro pěší s přemístěním hmot na skládku na vzdálenost do 3 m nebo s naložením na dopravní prostředek s ložem z kameniva nebo živice a s jakoukoliv výplní spár ručně z kamenných dlaždic nebo desek</t>
  </si>
  <si>
    <t>-1070360453</t>
  </si>
  <si>
    <t>(32,8*2,4)+(12,1*1,16) "stoka D"</t>
  </si>
  <si>
    <t>2,7*1,16 "stoka D3"</t>
  </si>
  <si>
    <t>(1*1,1*1,1)+(1*1,27*1,27) "šachta S3; šachta FS1"</t>
  </si>
  <si>
    <t>(0,8*1,4)+(9,3*1,4) "odpad z FS"</t>
  </si>
  <si>
    <t>3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</si>
  <si>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</si>
  <si>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</si>
  <si>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705489075</t>
  </si>
  <si>
    <t>14,8*1,4 "stoka  D"</t>
  </si>
  <si>
    <t>113106111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</si>
  <si>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</si>
  <si>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2062820010</t>
  </si>
  <si>
    <t>20,8*1,4 "stoka D1-1"</t>
  </si>
  <si>
    <t>5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</si>
  <si>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</si>
  <si>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</si>
  <si>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-2141222278</t>
  </si>
  <si>
    <t>(2,9*2,9)+(52,11*1,4) "stoka D"</t>
  </si>
  <si>
    <t>9*1,4 "stoka D2"</t>
  </si>
  <si>
    <t xml:space="preserve">2*1,1*1,1 "šachta S7,S6" </t>
  </si>
  <si>
    <t>6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</si>
  <si>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</si>
  <si>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</si>
  <si>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-127533430</t>
  </si>
  <si>
    <t>4,78*1,4 "stoka D1-1"</t>
  </si>
  <si>
    <t>31,31*1,4 "stoka D1"</t>
  </si>
  <si>
    <t>44,75*1,4 "stoka D3"</t>
  </si>
  <si>
    <t>3*1,1*1,1 "šachta S10,S20,S13"</t>
  </si>
  <si>
    <t>7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</si>
  <si>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</si>
  <si>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</si>
  <si>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1350660792</t>
  </si>
  <si>
    <t>5,3*1,4 "stoka D1"</t>
  </si>
  <si>
    <t>2,4*2,4 "stoka D"</t>
  </si>
  <si>
    <t>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</si>
  <si>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</si>
  <si>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</si>
  <si>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m3</t>
  </si>
  <si>
    <t>9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</si>
  <si>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</si>
  <si>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</si>
  <si>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m</t>
  </si>
  <si>
    <t>-1221439970</t>
  </si>
  <si>
    <t>23</t>
  </si>
  <si>
    <t>10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</si>
  <si>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</si>
  <si>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</si>
  <si>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-1624771803</t>
  </si>
  <si>
    <t>11</t>
  </si>
  <si>
    <t>919735114</t>
  </si>
  <si>
    <t>Řezání stávajícího živičného krytu nebo podkladu  hloubky přes 150 do 200 mm</t>
  </si>
  <si>
    <t>-1285396555</t>
  </si>
  <si>
    <t>98,4+20,6 "trasa stoky D2 a D"</t>
  </si>
  <si>
    <t>12</t>
  </si>
  <si>
    <t>113107344</t>
  </si>
  <si>
    <t>Odstranění podkladů nebo krytů strojně plochy jednotlivě do 50 m2 s přemístěním hmot na skládku na vzdálenost do 3 m nebo s naložením na dopravní prostředek živičných, o tl. vrstvy přes 150 do 200 mm</t>
  </si>
  <si>
    <t>-881594692</t>
  </si>
  <si>
    <t>3,3*7 "stoka D"</t>
  </si>
  <si>
    <t>13</t>
  </si>
  <si>
    <t>113107184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</si>
  <si>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</si>
  <si>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-1613904781</t>
  </si>
  <si>
    <t>(47,46*1,4)+(2*1,1*1,1) "stoka D2; šachta S14, S15"</t>
  </si>
  <si>
    <t>14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</si>
  <si>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</si>
  <si>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</si>
  <si>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-605379755</t>
  </si>
  <si>
    <t>7*2,3 "stoka D"</t>
  </si>
  <si>
    <t>5,37*0,8 "stoka D2"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</si>
  <si>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</si>
  <si>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</si>
  <si>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-1915476041</t>
  </si>
  <si>
    <t>(47,46*0,8)+(2*1,1*1,1) "stoka D2; šachta S14, S15"</t>
  </si>
  <si>
    <t>16</t>
  </si>
  <si>
    <t>119001406R</t>
  </si>
  <si>
    <t>Dočasné zajištění podzemního potrubí nebo vedení ve výkopišti ve stavu i poloze jmenovité světlosti DN do 500 mm</t>
  </si>
  <si>
    <t>-1439248365</t>
  </si>
  <si>
    <t>P</t>
  </si>
  <si>
    <t>Poznámka k položce:_x000D_
-zajištění podepřením, vzepřením nebo vyvěšením, příp. s ochranným bedněním, se zřízením a odstraněním zajišťovací konstrukce, s opotřebením hmot potrubí_x000D_
-finální rozsah bude upřesněn po vytyčení sítí před zahájením realizace</t>
  </si>
  <si>
    <t>16,3</t>
  </si>
  <si>
    <t>17</t>
  </si>
  <si>
    <t>119001421R</t>
  </si>
  <si>
    <t>Dočasné zajištění kabelů a kabelových tratí volně ložených kabelů</t>
  </si>
  <si>
    <t>-762036184</t>
  </si>
  <si>
    <t>Poznámka k položce:_x000D_
-zajištění podepřením, vzepřením nebo vyvěšením, příp. s ochranným bedněním, se zřízením a odstraněním zajišťovací konstrukce, s opotřebením hmot kabelů_x000D_
-finální rozsah bude upřesněn po vytyčení sítí před zahájením realizace</t>
  </si>
  <si>
    <t>38,2</t>
  </si>
  <si>
    <t>18</t>
  </si>
  <si>
    <t>132112111</t>
  </si>
  <si>
    <t>Hloubení rýh šířky do 800 mm ručně zapažených i nezapažených, s urovnáním dna do předepsaného profilu a spádu v hornině třídy těžitelnosti I skupiny 1 a 2 soudržných</t>
  </si>
  <si>
    <t>-2006145257</t>
  </si>
  <si>
    <t>0,8*((0,97*1,9)+(1,02*7)+(1,22*2,72)+(0,78*1,7)+(0,85*6,3)+(0,85*1,6)+(0,92*2,8)+(0,93*6)+(0,86*2,1)) "stoka D vč. svodů"</t>
  </si>
  <si>
    <t>0,8*((0,54*23,58)+(0,83*15,21)+(0,74*2,5)+(0,47*13,2)+(0,35*3,1)+(0,29*3,8)+(0,3*7,15)+(0,37*5,15)) "stoka D1 vč. svodů"</t>
  </si>
  <si>
    <t>0,8*((1,15*3,44)+(0,82*1,97)+(0,93*4,78)+(0,56*2)+(0,70*0,6)) "stoka D1-1 vč. svodů"</t>
  </si>
  <si>
    <t>0,8*((0,8*3)+(1,15*3)+(1,1*2)+(1,1*2)+(1,1*1,55)+(1,1*2,55)+(0,99*0,6)+(0,72*1,9)+(0,93*10,4)+(0,60*3)) "stoka D2 vč. svodů"</t>
  </si>
  <si>
    <t>0,8*((1,11*2,85)+(1,05*0,82)+(1,15*3,1)+(1,15*2)+(1,15*3,42)+(1,15*2)+(1,15*1,36)+(1,15*2)*(1,22*2,53)) "stoka D3 vč. svodů"</t>
  </si>
  <si>
    <t>2*0,55*0,4 "kabel kamera"</t>
  </si>
  <si>
    <t>19</t>
  </si>
  <si>
    <t>132212111</t>
  </si>
  <si>
    <t>Hloubení rýh šířky do 800 mm ručně zapažených i nezapažených, s urovnáním dna do předepsaného profilu a spádu v hornině třídy těžitelnosti I skupiny 3 soudržných</t>
  </si>
  <si>
    <t>-1904842514</t>
  </si>
  <si>
    <t>0,8*(0,1*2,72) "stoka D vč. svodů"</t>
  </si>
  <si>
    <t>0,8*((0,07*3,44)) "stoka D1-1 vč. svodů"</t>
  </si>
  <si>
    <t>0,8*((0,3*3)+(0,4*2)+(0,4*2)+(0,4*1,55)+(0,4*2,55)) "stoka D2 vč. svodů"</t>
  </si>
  <si>
    <t>0,8*((0,01*3,42)+(0,04*2)+(0,28*1,36)+(0,19*2,53))  "stoka D3 vč. svodů"</t>
  </si>
  <si>
    <t>20</t>
  </si>
  <si>
    <t>132112211</t>
  </si>
  <si>
    <t>Hloubení rýh šířky přes 800 do 2 000 mm ručně zapažených i nezapažených, s urovnáním dna do předepsaného profilu a spádu v hornině třídy těžitelnosti I skupiny 1 a 2 soudržných</t>
  </si>
  <si>
    <t>1177459819</t>
  </si>
  <si>
    <t>((0,82*0,7)+(1,02*0,36)+(1,22*0,74))*12,32 "stoka D vč. svodů"</t>
  </si>
  <si>
    <t>0,9*(1,15*1,39) "stoka D2 vč. svodů"</t>
  </si>
  <si>
    <t>0,9*((1,22*0,8)+(1,15*1,9)+(1,22*1,8)) "odpad vody z AN a FS"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</si>
  <si>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</si>
  <si>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</si>
  <si>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-1472243682</t>
  </si>
  <si>
    <t>(0,16*0,74)*12,32 "stoka D vč. svodů"</t>
  </si>
  <si>
    <t>0,9*(0,56*1,39) "stoka D2 vč. svodů"</t>
  </si>
  <si>
    <t>0,9*((0,7*0,8)+(0,7*1,9)+(0,7*1,8)) "odpad vody z AN a FS"</t>
  </si>
  <si>
    <t>22</t>
  </si>
  <si>
    <t>132312211</t>
  </si>
  <si>
    <t>Hloubení rýh šířky přes 800 do 2 000 mm ručně zapažených i nezapažených, s urovnáním dna do předepsaného profilu a spádu v hornině třídy těžitelnosti II skupiny 4 soudržných</t>
  </si>
  <si>
    <t>-1802101816</t>
  </si>
  <si>
    <t>0,9*((0,22*0,8)+(0,22*1,9)+(0,13*1,8)) "odpad vody z AN a FS"</t>
  </si>
  <si>
    <t>132151101</t>
  </si>
  <si>
    <t>Hloubení nezapažených rýh šířky do 800 mm strojně s urovnáním dna do předepsaného profilu a spádu v hornině třídy těžitelnosti I skupiny 1 a 2 do 20 m3</t>
  </si>
  <si>
    <t>-1550408364</t>
  </si>
  <si>
    <t>0,8*((0,88*1,42)+(0,88*0,6)+(0,94*11,79)+(0,97*3,73)+(1,02*38,48)+(0,67*12,1)+(0,67*0,8)+(0,69*2,3)+(0,78*0,5)+(0,75*2,3)) "stoka D vč. svodů"</t>
  </si>
  <si>
    <t>0,8*((0,84*0,5)+(0,77*4,9)+(0,7*4,7)) "stoka D vč. svodů"</t>
  </si>
  <si>
    <t>0,8*((0,98*2,37)+(0,56*17,85)) "stoka D1-1 vč. svodů"</t>
  </si>
  <si>
    <t>0,8*((0,75*0,27)+(0,93*1,54)+(0,60*17,5)+(0,67*5,7)+(0,69*2,3)+(0,60*16,1)+(0,70*1)+(0,61*3,9)+(0,78*16,82)) "stoka D2 vč. svodů"</t>
  </si>
  <si>
    <t>0,8*((0,88*5,86)+(0,87*16,64)+(1,01*21,06)+(0,75*2)+(0,70*2)+(0,65*2)+(0,67*2)) "stoka D3 vč. svodů"</t>
  </si>
  <si>
    <t>6,8*0,55*0,4 "kabel kamera"</t>
  </si>
  <si>
    <t>24</t>
  </si>
  <si>
    <t>132154101</t>
  </si>
  <si>
    <t>Hloubení zapažených rýh šířky do 800 mm strojně s urovnáním dna do předepsaného profilu a spádu v hornině třídy těžitelnosti I skupiny 1 a 2 do 20 m3</t>
  </si>
  <si>
    <t>625124395</t>
  </si>
  <si>
    <t>0,8*((1,09*19,25)+(1,32*0,71)+(1,15*10,34)+(1,27*2,8)) "stoka D vč. svodů"</t>
  </si>
  <si>
    <t>0,8*1,05*5,62 "stoka D1 vč. svodů"</t>
  </si>
  <si>
    <t>0,8*((1,15*13,4)+(1,15*1,09)) "stoka D1-1 vč. svodů"</t>
  </si>
  <si>
    <t>0,8*((1,15*8,65)+(1,1*2,16)+(1,1*3,41)+(1,1*4,11)+(1,1*16,23)+(1,1*2,82)) "stoka D2 vč. svodů"</t>
  </si>
  <si>
    <t xml:space="preserve">0,8*((1,15*1)+(1,15*1,98)+(1,15*1,37)+(1,15*6,82)+(1,15*23,46)+(1,15*1,33)+(1,15*0,4)+(1,15*0,17)) "stoka D3 vč. svodů" </t>
  </si>
  <si>
    <t>0,8*((0,8*1,3)+(0,83*0,9)+(0,83*2,9)+(0,85*3,2)) "stoka D3 vč. svodů"</t>
  </si>
  <si>
    <t>25</t>
  </si>
  <si>
    <t>132254101</t>
  </si>
  <si>
    <t>Hloubení zapažených rýh šířky do 800 mm strojně s urovnáním dna do předepsaného profilu a spádu v hornině třídy těžitelnosti I skupiny 3 do 20 m3</t>
  </si>
  <si>
    <t>1177345483</t>
  </si>
  <si>
    <t>0,8*((0,1*0,71)+(0,05*10,34)+(0,05*2,8)) "stoka D vč. svodů"</t>
  </si>
  <si>
    <t>0,8*((0,07*1,09)+(0,24*13,4)) "stoka D1-1 vč. svodů"</t>
  </si>
  <si>
    <t>0,8*((0,02*8,65)+(0,45*2,16)+(0,4*3,41)+(0,4*4,11)+(0,4*16,23)+(0,4*2,82)) "stoka D2 vč. svodů"</t>
  </si>
  <si>
    <t>0,8*((0,1*6,82)+(0,04*23,46)+(0,01*1,33)+(0,3*0,4)+(0,19*0,17)) "stoka D3 vč. svodů"</t>
  </si>
  <si>
    <t>26</t>
  </si>
  <si>
    <t>132154201</t>
  </si>
  <si>
    <t>Hloubení zapažených rýh šířky přes 800 do 2 000 mm strojně s urovnáním dna do předepsaného profilu a spádu v hornině třídy těžitelnosti I skupiny 1 a 2 do 20 m3</t>
  </si>
  <si>
    <t>2114217036</t>
  </si>
  <si>
    <t>(0,9*1,15*8,99)+(1,3*1,15*9) "stoka D vč. svodů"</t>
  </si>
  <si>
    <t>((0,82*0,7)+(1,02*0,36)+(1,22*0,74))*22,75 "stoka D vč. svodů"</t>
  </si>
  <si>
    <t>0,9*1,15*6,94 "stoka D1 vč. svodů"</t>
  </si>
  <si>
    <t>0,9*((1,15*9,92)+(1,15*4,95)+(1,15*1,18)) "stoka D2 vč. svodů"</t>
  </si>
  <si>
    <t>0,9*((1,15*3,5)+(1,15*10,4)+(1,15*3,2)+(1,22*7,8)) "odpad vody z AN a FS"</t>
  </si>
  <si>
    <t>27</t>
  </si>
  <si>
    <t>132254201</t>
  </si>
  <si>
    <t>Hloubení zapažených rýh šířky přes 800 do 2 000 mm strojně s urovnáním dna do předepsaného profilu a spádu v hornině třídy těžitelnosti I skupiny 3 do 20 m3</t>
  </si>
  <si>
    <t>769615028</t>
  </si>
  <si>
    <t>(0,9*0,6*8,99)+(1,3*0,45*9) "stoka D vč. svodů"</t>
  </si>
  <si>
    <t>(0,16*0,74)*22,75 "stoka D vč. svodů"</t>
  </si>
  <si>
    <t>0,9*0,55*6,94 "stoka D1 vč. svodů"</t>
  </si>
  <si>
    <t>0,9*((0,52*9,92)+(0,64*4,95)+(0,56*1,18)) "stoka D2 vč. svodů"</t>
  </si>
  <si>
    <t>0,9*((0,55*3,5)+(0,7*10,4)+(0,7*3,2)+(0,7*7,8)) "odpad vody z AN a FS"</t>
  </si>
  <si>
    <t>28</t>
  </si>
  <si>
    <t>132354201</t>
  </si>
  <si>
    <t>Hloubení zapažených rýh šířky přes 800 do 2 000 mm strojně s urovnáním dna do předepsaného profilu a spádu v hornině třídy těžitelnosti II skupiny 4 do 20 m3</t>
  </si>
  <si>
    <t>-2119165051</t>
  </si>
  <si>
    <t>0,13*7,8*0,9 "odpad vody z AN a FS"</t>
  </si>
  <si>
    <t>29</t>
  </si>
  <si>
    <t>131113101</t>
  </si>
  <si>
    <t>Hloubení jam ručně zapažených i nezapažených s urovnáním dna do předepsaného profilu a spádu v hornině třídy těžitelnosti I skupiny 1 a 2 soudržných</t>
  </si>
  <si>
    <t>517212937</t>
  </si>
  <si>
    <t>((1,1*0,62)+(1,1*0,56)+(1,1*0,43)+(1,1*0,69))*3 "stoka D"</t>
  </si>
  <si>
    <t>((1,24*0,62)+(1,24*0,56)+(1,24*0,43)+(1,24*0,69))*2,9 "stoka D"</t>
  </si>
  <si>
    <t>((1,15*1,07)+(1,15*0,54)+(1,15*0,69))*4 "stoka D"</t>
  </si>
  <si>
    <t>30</t>
  </si>
  <si>
    <t>131213101</t>
  </si>
  <si>
    <t>Hloubení jam ručně zapažených i nezapažených s urovnáním dna do předepsaného profilu a spádu v hornině třídy těžitelnosti I skupiny 3 soudržných</t>
  </si>
  <si>
    <t>969448666</t>
  </si>
  <si>
    <t>((0,3*0,56)+(0,35*0,43)+(0,7*0,69))*3 "stoka D"</t>
  </si>
  <si>
    <t>((0,3*0,56)+(0,35*0,43)+(0,7*0,69))*2,9 "stoka D"</t>
  </si>
  <si>
    <t>((0,35*0,54)+(0,7*0,69))*4 "stoka D"</t>
  </si>
  <si>
    <t>31</t>
  </si>
  <si>
    <t>131313101</t>
  </si>
  <si>
    <t>Hloubení jam ručně zapažených i nezapažených s urovnáním dna do předepsaného profilu a spádu v hornině třídy těžitelnosti II skupiny 4 soudržných</t>
  </si>
  <si>
    <t>1907477829</t>
  </si>
  <si>
    <t>0,44*0,69*3 "stoka D"</t>
  </si>
  <si>
    <t>0,44*0,69*2,9 "stoka D"</t>
  </si>
  <si>
    <t>0,2*0,69*4 "stoka D"</t>
  </si>
  <si>
    <t>32</t>
  </si>
  <si>
    <t>131151201</t>
  </si>
  <si>
    <t>Hloubení zapažených jam a zářezů strojně s urovnáním dna do předepsaného profilu a spádu v hornině třídy těžitelnosti I skupiny 1 a 2 do 20 m3</t>
  </si>
  <si>
    <t>-1527397628</t>
  </si>
  <si>
    <t>((1,1*0,62)+(1,1*0,56)+(1,1*0,43)+(1,1*0,69))*4 "stoka D"</t>
  </si>
  <si>
    <t>((1,15*1,07)+(1,15*0,54)+(1,15*0,69))*5,84 "stoka D"</t>
  </si>
  <si>
    <t>33</t>
  </si>
  <si>
    <t>131251201</t>
  </si>
  <si>
    <t>Hloubení zapažených jam a zářezů strojně s urovnáním dna do předepsaného profilu a spádu v hornině třídy těžitelnosti I skupiny 3 do 20 m3</t>
  </si>
  <si>
    <t>-1678170457</t>
  </si>
  <si>
    <t>((0,3*0,56)+(0,35*0,43)+(0,7*0,69))*4 "stoka D"</t>
  </si>
  <si>
    <t>((0,35*0,54)+(0,7*0,69))*5,84 "stoka D"</t>
  </si>
  <si>
    <t>34</t>
  </si>
  <si>
    <t>131351201</t>
  </si>
  <si>
    <t>Hloubení zapažených jam a zářezů strojně s urovnáním dna do předepsaného profilu a spádu v hornině třídy těžitelnosti II skupiny 4 do 20 m3</t>
  </si>
  <si>
    <t>-350803492</t>
  </si>
  <si>
    <t>0,44*0,69*4 "stoka D"</t>
  </si>
  <si>
    <t>0,2*0,69*5,84 "stoka D"</t>
  </si>
  <si>
    <t>35</t>
  </si>
  <si>
    <t>133112011</t>
  </si>
  <si>
    <t>Hloubení šachet ručně zapažených i nezapažených v horninách třídy těžitelnosti I skupiny 1 a 2, půdorysná plocha výkopu do 4 m2</t>
  </si>
  <si>
    <t>1759174126</t>
  </si>
  <si>
    <t>Poznámka k položce:_x000D_
-šachta situována v OP stávajících IS</t>
  </si>
  <si>
    <t>1,1*1,1*(1,04-0,06) "šachta S6"</t>
  </si>
  <si>
    <t>1,1*1,1*(0,79-0,08) "šachta S10"</t>
  </si>
  <si>
    <t>1,1*1,1*(0,69-0,15) "šachta S11"</t>
  </si>
  <si>
    <t>1,1*1,1*(0,59-0,15) "šachta S12"</t>
  </si>
  <si>
    <t>1,1*1,1*(0,93-0,08) "šachta S13"</t>
  </si>
  <si>
    <t>1,1*1,1*(1,3-0,15) "šachta S16"</t>
  </si>
  <si>
    <t>1,27*1,27*(1,3-0,15) "šachta FS4"</t>
  </si>
  <si>
    <t>1,1*1,1*(1,3-0,15) "šachta S19"</t>
  </si>
  <si>
    <t>36</t>
  </si>
  <si>
    <t>133212011</t>
  </si>
  <si>
    <t>Hloubení šachet ručně zapažených i nezapažených v horninách třídy těžitelnosti I skupiny 3, půdorysná plocha výkopu do 4 m2</t>
  </si>
  <si>
    <t>-1607132623</t>
  </si>
  <si>
    <t>1,1*1,1*(1,56-1,3) "šachta S16"</t>
  </si>
  <si>
    <t>1,27*1,27*(1,96-1,3) "šachta FS4"</t>
  </si>
  <si>
    <t>1,1*1,1*(1,42-1,3) " šachta S19"</t>
  </si>
  <si>
    <t>37</t>
  </si>
  <si>
    <t>133151101</t>
  </si>
  <si>
    <t>Hloubení nezapažených šachet strojně v hornině třídy těžitelnosti I skupiny 1 a 2 do 20 m3</t>
  </si>
  <si>
    <t>2075573415</t>
  </si>
  <si>
    <t>1,1*1,1*(1,09-0,15) "šachta S5"</t>
  </si>
  <si>
    <t>1,1*1,1*(1,03-0,06) "šachta S7"</t>
  </si>
  <si>
    <t>1,1*1,1*(1,03-0,15) "šachta S8"</t>
  </si>
  <si>
    <t>1,1*1,1*(0,9-0,15) "šachta S17"</t>
  </si>
  <si>
    <t>1,1*1,1*(1,07-0,08) "šachta S20"</t>
  </si>
  <si>
    <t>1,1*1,1*(1,03-0,15) "šachta S21"</t>
  </si>
  <si>
    <t>38</t>
  </si>
  <si>
    <t>133154101</t>
  </si>
  <si>
    <t>Hloubení zapažených šachet strojně v hornině třídy těžitelnosti I skupiny 1 a 2 do 20 m3</t>
  </si>
  <si>
    <t>-1491197415</t>
  </si>
  <si>
    <t>1,27*1,27*(1,3-0,15) "šachta SAN"</t>
  </si>
  <si>
    <t>1,27*1,27*(1,3-0,15) "šachta S0"</t>
  </si>
  <si>
    <t>1,27*1,27*(1,3-0,15) "šachta S1</t>
  </si>
  <si>
    <t>1,27*1,27*(1,3-0,15) "šachta S2"</t>
  </si>
  <si>
    <t>1,27*1,27*(1,3-0,08) "šachta FS1"</t>
  </si>
  <si>
    <t>1,27*1,27*(1,3-0,15) "šachta FS2"</t>
  </si>
  <si>
    <t>1,27*1,27*(1,3-0,15) "šachta FS3"</t>
  </si>
  <si>
    <t>1,1*1,1*(1,3-0,08) "šachta S3"</t>
  </si>
  <si>
    <t>1,1*1,1*(1,3-0,15) "šachta S4"</t>
  </si>
  <si>
    <t>1,1*1,1*(1,3-0,15) "šachta S9"</t>
  </si>
  <si>
    <t>1,1*1,1*(1,3-0,2) "šachta S14"</t>
  </si>
  <si>
    <t>1,1*1,1*(1,3-0,2) "šachta S15"</t>
  </si>
  <si>
    <t>1,1*1,1*(1,3-0,15) "šachta S18"</t>
  </si>
  <si>
    <t>39</t>
  </si>
  <si>
    <t>133254101</t>
  </si>
  <si>
    <t>Hloubení zapažených šachet strojně v hornině třídy těžitelnosti I skupiny 3 do 20 m3</t>
  </si>
  <si>
    <t>1097382492</t>
  </si>
  <si>
    <t>1,27*1,27*(2-1,3) "šachta SAN"</t>
  </si>
  <si>
    <t>1,27*1,27*(2,02-1,3) "šachta S0"</t>
  </si>
  <si>
    <t>1,27*1,27*(1,98-1,3) "šachta S1"</t>
  </si>
  <si>
    <t>1,27*1,27*(1,96-1,3) "šachta S2"</t>
  </si>
  <si>
    <t>1,27*1,27*(1,44-1,3) "šachta FS1"</t>
  </si>
  <si>
    <t>1,27*1,27*(1,6-1,3) "šachta FS2"</t>
  </si>
  <si>
    <t>1,27*1,27*(1,96-1,3) "šachta FS3"</t>
  </si>
  <si>
    <t>1,1*1,1*(1,49-1,3) "šachta S3"</t>
  </si>
  <si>
    <t>1,1*1,1*(1,35-1,3) "šachta S4"</t>
  </si>
  <si>
    <t>1,1*1,1*(1,7-1,3) "šachta S9"</t>
  </si>
  <si>
    <t>1,1*1,1*(1,81-1,3) "šachta S14"</t>
  </si>
  <si>
    <t>1,1*1,1*(1,7-1,3) "šachta S15"</t>
  </si>
  <si>
    <t>1,1*1,1*(1,37-1,3) "šachta S18"</t>
  </si>
  <si>
    <t>40</t>
  </si>
  <si>
    <t>151811131</t>
  </si>
  <si>
    <t>Zřízení pažicích boxů pro pažení a rozepření stěn rýh podzemního vedení hloubka výkopu do 4 m, šířka do 1,2 m</t>
  </si>
  <si>
    <t>-1573056186</t>
  </si>
  <si>
    <t>2*((1,1*1,49)+(1,1*1,35)+(1,1*1,70)+(1,1*1,81)+(1,1*1,70)+(1,1*1,56)+(1,1*1,37)+(1,1*1,42)) "šachta S3,S4,S9,S14,S15,S16,S18,S19"</t>
  </si>
  <si>
    <t>2*((1,24*19,25)+(1,4*2,72)+(1,4*0,71)+(1,35*10,34)+(1,35*2,8)+(1,75*9)+(1,9*8,99)) "stoka D vč. svodů"</t>
  </si>
  <si>
    <t>2*((1,2*5,62)+(1,85*6,94)) "stoka D1 vč. svodů"</t>
  </si>
  <si>
    <t>2*((1,54*13,4)+(1,37*3,44)+(1,37*1,09)) "stoka D1-1 vč. svodů"</t>
  </si>
  <si>
    <t>2*((1,32*8,65)+(1,6*3)+(1,82*9,92)+(1,94*4,95)+(1,75*2,16)+(1,7*3,41)+(1,7*2)+(1,7*4,11)+(1,7*2)+(1,7*16,23)+(1,7*1,55)) "stoka D2 vč. svodů"</t>
  </si>
  <si>
    <t>2*((1,7*2,55)+(1,7*2,82)+(1,86*1,18)+(1,86*1,39)) "stoka D2 vč. svodů"</t>
  </si>
  <si>
    <t>2*((1,3*1)+(1,3*3,1)+(1,3*1,98)+(1,3*2)+(1,3*1,37)+(1,4*6,82)+(1,34*23,46)+(1,31*3,42)+(1,31*1,33)+(1,34*2)+(1,6*0,4)) "stoka D3 vč. svodů"</t>
  </si>
  <si>
    <t>2*((1,58*1,36)+(1,3*2)+(1,49*2,53)+(1,49*0,17)) "stoka D3 vč. svodů"</t>
  </si>
  <si>
    <t>2*((1,85*3,5)+(2*10,4)+(2*3,2)+(2,22*0,8)+(2,22*1,9)+(2,13*7,8)+(2,13*1,8)) "odpady z FS a bezp. přeliv z AN"</t>
  </si>
  <si>
    <t>41</t>
  </si>
  <si>
    <t>151811132</t>
  </si>
  <si>
    <t>Zřízení pažicích boxů pro pažení a rozepření stěn rýh podzemního vedení hloubka výkopu do 4 m, šířka přes 1,2 do 2,5 m</t>
  </si>
  <si>
    <t>874599927</t>
  </si>
  <si>
    <t>2*((1,27*2)+(1,27*2,02)+(1,27*1,98)+(1,27*1,96)+(1,27*1,44)+(1,27*1,60)+(1,27*1,96)+(1,27*1,96)) "šachta SAN, S0,S1,S2,FS1,FS2,FS3,FS4"</t>
  </si>
  <si>
    <t>(0,9*12,32+1,46*12,32)+(0,9*22,75+1,46*22,75)+(1,3*3+2,44*3)+(1,3*4+2,44*4)+(1,3*2,9+2,44*2,9)+(1,3*4+2,2*4)+(1,3*5,84+2,2*5,84) "stoka D vč. svodů"</t>
  </si>
  <si>
    <t>42</t>
  </si>
  <si>
    <t>151811231</t>
  </si>
  <si>
    <t>Odstranění pažicích boxů pro pažení a rozepření stěn rýh podzemního vedení hloubka výkopu do 4 m, šířka do 1,2 m</t>
  </si>
  <si>
    <t>191840603</t>
  </si>
  <si>
    <t>764,765</t>
  </si>
  <si>
    <t>43</t>
  </si>
  <si>
    <t>151811232</t>
  </si>
  <si>
    <t>Odstranění pažicích boxů pro pažení a rozepření stěn rýh podzemního vedení hloubka výkopu do 4 m, šířka přes 1,2 do 2,5 m</t>
  </si>
  <si>
    <t>1089088830</t>
  </si>
  <si>
    <t>192,128</t>
  </si>
  <si>
    <t>44</t>
  </si>
  <si>
    <t>451573111</t>
  </si>
  <si>
    <t>Lože pod potrubí, stoky a drobné objekty v otevřeném výkopu z písku a štěrkopísku do 63 mm</t>
  </si>
  <si>
    <t>-1584658084</t>
  </si>
  <si>
    <t>4*(1,06*1,06*0,1) "šachta FS1;FS2;FS3;FS4"</t>
  </si>
  <si>
    <t>4*(1*1*0,1) "šachta SAN;S0;S1;S2"</t>
  </si>
  <si>
    <t>19*(0,8*0,8*0,1) "šachta S3;S4;S5;S6;S7;S8;S9;S10;S11;S12;S13;S14;S15,S16;S17;S18;S19;S20;S21"</t>
  </si>
  <si>
    <t>(0,1*((0,8*100,74)+(0,9*8,99)+(1,3*9)+(1,8*35,07)+(2,3*19,74)))+(0,1*0,8*48,10) "stoka D vč. svodů"</t>
  </si>
  <si>
    <t>(0,1*0,8*44,41)+(0,1*0,9*6,94)+(0,1*0,8*34,7) "stoka D1 vč. svodů"</t>
  </si>
  <si>
    <t>(0,1*0,8*27,05)+(0,1*0,8*20,45) "stoka D1-1 vč. svodů"</t>
  </si>
  <si>
    <t>(0,1*0,8*53,29)+(0,1*0,9*17,44)+(0,1*0,8*79,2) "stoka D2 vč. svodů"</t>
  </si>
  <si>
    <t>(0,1*0,8*100,17)+(0,1*0,8*16,30) "stoka D3 vč. svodů"</t>
  </si>
  <si>
    <t>0,1*0,9*29,4 " odpady z FS a bezp. z AN"</t>
  </si>
  <si>
    <t>0,1*0,4*8,8 "kabel kamera"</t>
  </si>
  <si>
    <t>45</t>
  </si>
  <si>
    <t>871273121</t>
  </si>
  <si>
    <t>Montáž kanalizačního potrubí z plastů z tvrdého PVC těsněných gumovým kroužkem v otevřeném výkopu ve sklonu do 20 % DN 125</t>
  </si>
  <si>
    <t>813337534</t>
  </si>
  <si>
    <t>46</t>
  </si>
  <si>
    <t>M</t>
  </si>
  <si>
    <t>28611126</t>
  </si>
  <si>
    <t>trubka kanalizační PVC DN 125x1000mm SN4</t>
  </si>
  <si>
    <t>1599088137</t>
  </si>
  <si>
    <t>32,40 "svody PS1;PS2;PS3,PS4 - celková délka vč. svislých částí svodů"</t>
  </si>
  <si>
    <t>11,10 "svody PS5;PS6;PS7,PS8 - celková délka vč. svislých částí svodů"</t>
  </si>
  <si>
    <t>43,5*1,03 'Přepočtené koeficientem množství</t>
  </si>
  <si>
    <t>47</t>
  </si>
  <si>
    <t>871313121</t>
  </si>
  <si>
    <t>Montáž kanalizačního potrubí z plastů z tvrdého PVC těsněných gumovým kroužkem v otevřeném výkopu ve sklonu do 20 % DN 160</t>
  </si>
  <si>
    <t>-481323821</t>
  </si>
  <si>
    <t>48</t>
  </si>
  <si>
    <t>28611131</t>
  </si>
  <si>
    <t>trubka kanalizační PVC DN 160x1000mm SN4</t>
  </si>
  <si>
    <t>1520664849</t>
  </si>
  <si>
    <t>21,30 "svody PH1;PH2;PH3,PH4 - celková délka vč. svislých částí svodů"</t>
  </si>
  <si>
    <t>7,70 "svody PZ3;PZ4 - celková délka vč. svislých částí svodů"</t>
  </si>
  <si>
    <t>62,40 "svody PK1;PK2;PK3,PM3 - celková délka vč. svislých částí svodů"</t>
  </si>
  <si>
    <t>91,4*1,03 'Přepočtené koeficientem množství</t>
  </si>
  <si>
    <t>49</t>
  </si>
  <si>
    <t>28611164</t>
  </si>
  <si>
    <t>trubka kanalizační PVC DN 160x1000mm SN8</t>
  </si>
  <si>
    <t>-1064795379</t>
  </si>
  <si>
    <t>29,30 "svody PZ1;PZ2;PZ5 - celková délka vč. svislých částí svodů"</t>
  </si>
  <si>
    <t>21,56 "svody PZ6;PZ7 - celková délka vč. svislých částí svodů"</t>
  </si>
  <si>
    <t>20,72 "svody PM1;PM2 - celková délka vč. svislých částí svodů"</t>
  </si>
  <si>
    <t>10,80 "svody PH5;PH6;PH7;PH8 - celková délka vč. svislých částí svodů"</t>
  </si>
  <si>
    <t>50</t>
  </si>
  <si>
    <t>871353121</t>
  </si>
  <si>
    <t>Montáž kanalizačního potrubí z plastů z tvrdého PVC těsněných gumovým kroužkem v otevřeném výkopu ve sklonu do 20 % DN 200</t>
  </si>
  <si>
    <t>1475104136</t>
  </si>
  <si>
    <t>51</t>
  </si>
  <si>
    <t>28611167</t>
  </si>
  <si>
    <t>trubka kanalizační PVC DN 200x1000mm SN8</t>
  </si>
  <si>
    <t>409029825</t>
  </si>
  <si>
    <t>168,73 "stoka D"</t>
  </si>
  <si>
    <t>51,35 "stoka D1"</t>
  </si>
  <si>
    <t>27,05 "stoka D1-1"</t>
  </si>
  <si>
    <t>70,73 "stoka D2"</t>
  </si>
  <si>
    <t>100,17 "stoka D3"</t>
  </si>
  <si>
    <t>22,2 "odpady z FS"</t>
  </si>
  <si>
    <t>440,23*1,03 'Přepočtené koeficientem množství</t>
  </si>
  <si>
    <t>52</t>
  </si>
  <si>
    <t>871363121</t>
  </si>
  <si>
    <t>Montáž kanalizačního potrubí z plastů z tvrdého PVC těsněných gumovým kroužkem v otevřeném výkopu ve sklonu do 20 % DN 250</t>
  </si>
  <si>
    <t>-216930442</t>
  </si>
  <si>
    <t>53</t>
  </si>
  <si>
    <t>28611152</t>
  </si>
  <si>
    <t>trubka kanalizační PVC DN 250x1000mm SN8</t>
  </si>
  <si>
    <t>-1863654528</t>
  </si>
  <si>
    <t>4,81 "stoka D"</t>
  </si>
  <si>
    <t>19,7 "odpady z FS a bezp. z AN"</t>
  </si>
  <si>
    <t>24,51*1,03 'Přepočtené koeficientem množství</t>
  </si>
  <si>
    <t>54</t>
  </si>
  <si>
    <t>877275211R</t>
  </si>
  <si>
    <t>Montáž tvarovek na kanalizačním potrubí z trub z plastu  z tvrdého PVC (KG) nebo z polypropylenu v otevřeném výkopu jednoosých DN 125</t>
  </si>
  <si>
    <t>soubor</t>
  </si>
  <si>
    <t>1099354747</t>
  </si>
  <si>
    <t>Poznámka k položce:_x000D_
-položka zahrnuje montáž, přesun, dopravu a náklady na materiál_x000D_
-předpokládané množství tvarovek:_x000D_
--stoka D vč. svodů:_x000D_
3x odbočka 200x125x45°_x000D_
4x litinový lapač splavenin DN125_x000D_
11x koleno 125x45°_x000D_
---stoka D3 vč. svodů:_x000D_
4x litinový lapač splavenin DN125_x000D_
4x odbočka 200x125x45°_x000D_
12x koleno 125x45°</t>
  </si>
  <si>
    <t>55</t>
  </si>
  <si>
    <t>877315211R</t>
  </si>
  <si>
    <t>Montáž tvarovek na kanalizačním potrubí z trub z plastu z tvrdého PVC (KG) nebo z polypropylenu v otevřeném výkopu jednoosých DN 150</t>
  </si>
  <si>
    <t>980274722</t>
  </si>
  <si>
    <t xml:space="preserve">Poznámka k položce:_x000D_
-položka zahrnuje montáž, přesun, dopravu a náklady na materiál_x000D_
-předpokládané množství tvarovek:_x000D_
---stoka D vč. svodů:_x000D_
4x litinový lapač splavenin DN150_x000D_
2x odbočka 200x150x45°_x000D_
11x koleno 160x45°_x000D_
---stoka D1 vč. svodů:_x000D_
5x litinový lapač splavenin DN150_x000D_
1x odbočka 200x150x45°_x000D_
12x koleno 160x45°_x000D_
---stoka D1-1 vč. svodů:_x000D_
2x litinový lapač splavenin DN150_x000D_
4x koleno 160x45°_x000D_
---stoka D2 vč. svodů:_x000D_
6x litinový lapač splavenin DN150_x000D_
1x odbočka 200x150x45°_x000D_
1x odbočka 150x150x45°_x000D_
19x koleno 160x45°_x000D_
---stoka D2 vč. svodů:_x000D_
4x litinový lapač splavenin DN150_x000D_
2x odbočka 200x150x45°_x000D_
10x koleno 160x45°_x000D_
_x000D_
</t>
  </si>
  <si>
    <t>56</t>
  </si>
  <si>
    <t>877355211R</t>
  </si>
  <si>
    <t>Montáž tvarovek na kanalizačním potrubí z trub z plastu  z tvrdého PVC (KG) nebo z polypropylenu v otevřeném výkopu jednoosých DN 200</t>
  </si>
  <si>
    <t>-1268555510</t>
  </si>
  <si>
    <t>Poznámka k položce:_x000D_
-položka zahrnuje montáž, přesun, dopravu a náklady na materiál_x000D_
-předpokládané množství tvarovek:_x000D_
---stoka D vč. svodů:_x000D_
2x koleno 200x45°_x000D_
---stoka D1 vč. svodů:_x000D_
2x koleno 200x45°_x000D_
---stoka D1-1 vč. svodů:_x000D_
2x koleno 200x45°_x000D_
---stoka D2 vč. svodů:_x000D_
1x koleno 200x45°_x000D_
---stoka D3 vč. svodů:_x000D_
2x koleno 200x15°_x000D_
---odpady:_x000D_
6x koleno 200x45°_x000D_
---shybky:_x000D_
(2xD, 1xD1-1, 2xD3)_x000D_
tj. 20x koleno 200x45°</t>
  </si>
  <si>
    <t>57</t>
  </si>
  <si>
    <t>877365211R</t>
  </si>
  <si>
    <t>Montáž tvarovek na kanalizačním potrubí z trub z plastu  z tvrdého PVC (KG) nebo z polypropylenu v otevřeném výkopu jednoosých DN 250</t>
  </si>
  <si>
    <t>1602851377</t>
  </si>
  <si>
    <t xml:space="preserve">Poznámka k položce:_x000D_
-položka zahrnuje montáž, přesun, dopravu a náklady na materiál_x000D_
-předpokládané množství tvarovek:_x000D_
---stoka D vč. svodů:_x000D_
1x koleno 250x45°_x000D_
1x T-kus DN250x90°_x000D_
---odpady:_x000D_
1x odbočka 250x200x45°_x000D_
1x redukce 250/200_x000D_
---shybky:_x000D_
(1xD) tj. 4x koleno 250x45°_x000D_
</t>
  </si>
  <si>
    <t>58</t>
  </si>
  <si>
    <t>871254202</t>
  </si>
  <si>
    <t>Montáž kanalizačního potrubí z plastů z polyetylenu PE 100 svařovaných na tupo v otevřeném výkopu ve sklonu do 20 % SDR 11/PN16 D 90 x 8,2 mm</t>
  </si>
  <si>
    <t>-1452759105</t>
  </si>
  <si>
    <t>59</t>
  </si>
  <si>
    <t>28613384</t>
  </si>
  <si>
    <t>potrubí kanalizační tlakové PE100 SDR11 návin se signalizační vrstvou 90x8,2mm</t>
  </si>
  <si>
    <t>1029335032</t>
  </si>
  <si>
    <t>4 "odpad praní filtrů - S0"</t>
  </si>
  <si>
    <t>4*1,015 'Přepočtené koeficientem množství</t>
  </si>
  <si>
    <t>60</t>
  </si>
  <si>
    <t>877245301R</t>
  </si>
  <si>
    <t>Montáž tvarovek na kanalizačním plastovém potrubí z polyetylenu PE 100 svařovaných na tupo SDR 11/PN16 d 90</t>
  </si>
  <si>
    <t>kus</t>
  </si>
  <si>
    <t>522288511</t>
  </si>
  <si>
    <t>Poznámka k položce:_x000D_
-napojení potrubí na přírubu DN80 ve strojovně_x000D_
-provedení otvoru v rámci šachty S0, napojení potrubí a utěsnění</t>
  </si>
  <si>
    <t>61</t>
  </si>
  <si>
    <t>28653135R</t>
  </si>
  <si>
    <t>přírubový spoj PE 100 SDR11 90mm</t>
  </si>
  <si>
    <t>797123189</t>
  </si>
  <si>
    <t xml:space="preserve">Poznámka k položce:_x000D_
-nákružek lemový PE 100 SDR11 90mm_x000D_
-příruba DN80, těsnění_x000D_
</t>
  </si>
  <si>
    <t>62</t>
  </si>
  <si>
    <t>977151123</t>
  </si>
  <si>
    <t>Jádrové vrty diamantovými korunkami do stavebních materiálů (železobetonu, betonu, cihel, obkladů, dlažeb, kamene) průměru přes 130 do 150 mm</t>
  </si>
  <si>
    <t>-2085524873</t>
  </si>
  <si>
    <t>3*0,14 "otvor v rámci AN - 2x chránička el., 1x potrubí odpad filtry"</t>
  </si>
  <si>
    <t>63</t>
  </si>
  <si>
    <t>977151119R</t>
  </si>
  <si>
    <t>Segmentové těsnění prostupů potrubí velikosti průměru 150 mm vč. dodatečného utěsnění otvoru</t>
  </si>
  <si>
    <t>ks</t>
  </si>
  <si>
    <t>-1398913837</t>
  </si>
  <si>
    <t>Poznámka k položce:_x000D_
-dodávka materiálu vč. montáže</t>
  </si>
  <si>
    <t>64</t>
  </si>
  <si>
    <t>877355121R</t>
  </si>
  <si>
    <t>Napojení na stávající trubní vedení kanalizace kanalizačním potrubí z PVC DN 200</t>
  </si>
  <si>
    <t>1260435713</t>
  </si>
  <si>
    <t xml:space="preserve">Poznámka k položce:_x000D_
-položka zahrnuje výřez a montáž pro připojení napojovacího potrubí_x000D_
-zajištění potrubí v místě připojení, utěsnění přechodu/napojení potrubí či intalaci propojovacího kusu vč. jeho dodání_x000D_
-v rámci položky je zahrnut rovněž přesun potřebných hmot k realizaci napojení_x000D_
---napojení FS1 (DN200) na kanalizaci (DN250)_x000D_
---napojení FS2 (DN200) na kanalizaci (DN250)_x000D_
</t>
  </si>
  <si>
    <t>65</t>
  </si>
  <si>
    <t>877375121R</t>
  </si>
  <si>
    <t>Napojení na stávající trubní vedení kanalizace kanalizačním potrubí z PVC DN 250</t>
  </si>
  <si>
    <t>1843946588</t>
  </si>
  <si>
    <t>Poznámka k položce:_x000D_
-položka zahrnuje výřez a montáž pro připojení napojovacího potrubí_x000D_
-zajištění potrubí v místě připojení, utěsnění přechodu/napojení potrubí či intalaci propojovacího kusu vč. jeho dodání_x000D_
-v rámci položky je zahrnut rovněž přesun potřebných hmot k realizaci napojení_x000D_
---napojení potrubí od FS3, FS4 (tj. potrubí z S0 - DN250)</t>
  </si>
  <si>
    <t>66</t>
  </si>
  <si>
    <t>741110053</t>
  </si>
  <si>
    <t>Montáž trubek elektroinstalačních s nasunutím nebo našroubováním do krabic plastových ohebných, uložených volně, vnější Ø přes 35 mm</t>
  </si>
  <si>
    <t>-1173136239</t>
  </si>
  <si>
    <t>Poznámka k položce:_x000D_
-ocenění kabelů v rámci rozpočtu elektroinstalace (SO 03)</t>
  </si>
  <si>
    <t>67</t>
  </si>
  <si>
    <t>34571354</t>
  </si>
  <si>
    <t>trubka elektroinstalační ohebná dvouplášťová korugovaná (chránička) D 75/90mm, HDPE+LDPE</t>
  </si>
  <si>
    <t>917629912</t>
  </si>
  <si>
    <t>70+12+70 "CYKY-J 3x4; JYTY-J 12x2,5; kabel kamera"</t>
  </si>
  <si>
    <t>68</t>
  </si>
  <si>
    <t>776992111</t>
  </si>
  <si>
    <t>Ostatní práce montáž zemnícího pásku</t>
  </si>
  <si>
    <t>1945273856</t>
  </si>
  <si>
    <t>70 "silový kabel"</t>
  </si>
  <si>
    <t>69</t>
  </si>
  <si>
    <t>35442062</t>
  </si>
  <si>
    <t>pás zemnící 30x4mm FeZn</t>
  </si>
  <si>
    <t>kg</t>
  </si>
  <si>
    <t>-1037156310</t>
  </si>
  <si>
    <t>70*1,02 'Přepočtené koeficientem množství</t>
  </si>
  <si>
    <t>70</t>
  </si>
  <si>
    <t>460490012</t>
  </si>
  <si>
    <t>Krytí kabelů, spojek, koncovek a odbočnic  kabelů výstražnou fólií z PVC včetně vyrovnání povrchu rýhy, rozvinutí a uložení fólie do rýhy, fólie šířky do 25cm</t>
  </si>
  <si>
    <t>-1824222913</t>
  </si>
  <si>
    <t>152</t>
  </si>
  <si>
    <t>71</t>
  </si>
  <si>
    <t>894812321</t>
  </si>
  <si>
    <t>Revizní a čistící šachta z polypropylenu PP pro hladké trouby DN 600 šachtové dno (DN šachty / DN trubního vedení) DN 600/250 průtočné</t>
  </si>
  <si>
    <t>-1016886641</t>
  </si>
  <si>
    <t>1 "SAN"</t>
  </si>
  <si>
    <t>72</t>
  </si>
  <si>
    <t>894812324</t>
  </si>
  <si>
    <t>Revizní a čistící šachta z polypropylenu PP pro hladké trouby DN 600 šachtové dno (DN šachty / DN trubního vedení) DN 600/250 sběrné tvaru X</t>
  </si>
  <si>
    <t>389886803</t>
  </si>
  <si>
    <t>3 "S0;S1;S2"</t>
  </si>
  <si>
    <t>73</t>
  </si>
  <si>
    <t>894812206</t>
  </si>
  <si>
    <t>Revizní a čistící šachta z polypropylenu PP pro hladké trouby DN 425 šachtové dno (DN šachty / DN trubního vedení) DN 425/200 průtočné 30°,60°,90°</t>
  </si>
  <si>
    <t>-1830512913</t>
  </si>
  <si>
    <t>5 "S6;S15;S18;S19;21"</t>
  </si>
  <si>
    <t>74</t>
  </si>
  <si>
    <t>894812207</t>
  </si>
  <si>
    <t>Revizní a čistící šachta z polypropylenu PP pro hladké trouby DN 425 šachtové dno (DN šachty / DN trubního vedení) DN 425/200 s přítokem tvaru T</t>
  </si>
  <si>
    <t>1336828912</t>
  </si>
  <si>
    <t>5 "S3;S12;S14;S17;S20"</t>
  </si>
  <si>
    <t>75</t>
  </si>
  <si>
    <t>894812208</t>
  </si>
  <si>
    <t>Revizní a čistící šachta z polypropylenu PP pro hladké trouby DN 425 šachtové dno (DN šachty / DN trubního vedení) DN 425/200 sběrné tvaru X</t>
  </si>
  <si>
    <t>1166958067</t>
  </si>
  <si>
    <t>9 "S4;S5;S7;S8;S9;S10;S11;S13;S16"</t>
  </si>
  <si>
    <t>76</t>
  </si>
  <si>
    <t>894812233</t>
  </si>
  <si>
    <t>Revizní a čistící šachta z polypropylenu PP pro hladké trouby DN 425 roura šachtová korugovaná bez hrdla, světlé hloubky 3000 mm</t>
  </si>
  <si>
    <t>668039222</t>
  </si>
  <si>
    <t>77</t>
  </si>
  <si>
    <t>894812234</t>
  </si>
  <si>
    <t>Revizní a čistící šachta z polypropylenu PP pro hladké trouby DN 425 roura šachtová korugovaná bez hrdla, světlé hloubky 6000 mm</t>
  </si>
  <si>
    <t>-1679666416</t>
  </si>
  <si>
    <t>78</t>
  </si>
  <si>
    <t>894812249</t>
  </si>
  <si>
    <t>Revizní a čistící šachta z polypropylenu PP pro hladké trouby DN 425 roura šachtová korugovaná Příplatek k cenám 2231 - 2242 za uříznutí šachtové roury</t>
  </si>
  <si>
    <t>-1277715850</t>
  </si>
  <si>
    <t>79</t>
  </si>
  <si>
    <t>894812335</t>
  </si>
  <si>
    <t>Revizní a čistící šachta z polypropylenu PP pro hladké trouby DN 600 roura šachtová korugovaná, světlé hloubky 6 000 mm</t>
  </si>
  <si>
    <t>-2036320157</t>
  </si>
  <si>
    <t>Poznámka k položce:_x000D_
-rozřezání pro šachtu SAN, S0, S1, S2</t>
  </si>
  <si>
    <t xml:space="preserve">1 </t>
  </si>
  <si>
    <t>80</t>
  </si>
  <si>
    <t>894812339</t>
  </si>
  <si>
    <t>Revizní a čistící šachta z polypropylenu PP pro hladké trouby DN 600 Příplatek k cenám 2331 - 2334 za uříznutí šachtové roury</t>
  </si>
  <si>
    <t>-1203260628</t>
  </si>
  <si>
    <t>81</t>
  </si>
  <si>
    <t>894812261</t>
  </si>
  <si>
    <t>Revizní a čistící šachta z polypropylenu PP pro hladké trouby DN 425 poklop litinový (pro třídu zatížení) s teleskopickou rourou (3 t)</t>
  </si>
  <si>
    <t>-1556477552</t>
  </si>
  <si>
    <t>17 "S3;S4;S5;S6;S7;S8;S9;S10;S13;S14;S15;S16;S17;S18;S19;S20;S21"</t>
  </si>
  <si>
    <t>82</t>
  </si>
  <si>
    <t>894812257</t>
  </si>
  <si>
    <t>Revizní a čistící šachta z polypropylenu PP pro hladké trouby DN 425 poklop plastový (pro třídu zatížení) pochůzí (A15)</t>
  </si>
  <si>
    <t>-1717046054</t>
  </si>
  <si>
    <t>2 "S11;S12"</t>
  </si>
  <si>
    <t>83</t>
  </si>
  <si>
    <t>894812352</t>
  </si>
  <si>
    <t>Revizní a čistící šachta z polypropylenu PP pro hladké trouby DN 600 poklop (mříž) litinový pro třídu zatížení A15 s teleskopickým adaptérem</t>
  </si>
  <si>
    <t>-1325130186</t>
  </si>
  <si>
    <t>4 "SAN;S0;S1;S2"</t>
  </si>
  <si>
    <t>84</t>
  </si>
  <si>
    <t>894812611</t>
  </si>
  <si>
    <t>Revizní a čistící šachta z polypropylenu PP vyříznutí a utěsnění otvoru ve stěně šachty DN 110</t>
  </si>
  <si>
    <t>-423990447</t>
  </si>
  <si>
    <t>1 "otvor v rámci S0"</t>
  </si>
  <si>
    <t>85</t>
  </si>
  <si>
    <t>895270001R</t>
  </si>
  <si>
    <t>Filtrační šachta DN600 mm s vyjímatelným košem připojení potrubí DN200 mm</t>
  </si>
  <si>
    <t>-1866660422</t>
  </si>
  <si>
    <t>Poznámka k položce:_x000D_
-v rámci položky zahrnuto dodání výrobku, montáž a přesun_x000D_
4x fitrační šachta DN600, bližší specifikace viz výkres D.1.5</t>
  </si>
  <si>
    <t>86</t>
  </si>
  <si>
    <t>891362122R</t>
  </si>
  <si>
    <t>Montáž kanalizačních armatur na potrubí v otevřeném výkopu nebo v šachtách DN 250</t>
  </si>
  <si>
    <t>1965281707</t>
  </si>
  <si>
    <t>Poznámka k položce:_x000D_
-instalace klapky v SAN na přítokovém potrubí</t>
  </si>
  <si>
    <t>87</t>
  </si>
  <si>
    <t>42284021R</t>
  </si>
  <si>
    <t>koncová - "žabí" klapka DN250 s klapkou a hrdlem pro plastové potrubí</t>
  </si>
  <si>
    <t>-187766791</t>
  </si>
  <si>
    <t>88</t>
  </si>
  <si>
    <t>892312121</t>
  </si>
  <si>
    <t>Tlakové zkoušky vzduchem těsnícími vaky ucpávkovými DN 150</t>
  </si>
  <si>
    <t>úsek</t>
  </si>
  <si>
    <t>255246191</t>
  </si>
  <si>
    <t>8 "stoka D svody"</t>
  </si>
  <si>
    <t>5 "stoka D1 svody"</t>
  </si>
  <si>
    <t>2 "stoka D1-1 svody"</t>
  </si>
  <si>
    <t>6 "stoka D2 svody"</t>
  </si>
  <si>
    <t>8 "stoka D3 svody"</t>
  </si>
  <si>
    <t>89</t>
  </si>
  <si>
    <t>892352121</t>
  </si>
  <si>
    <t>Tlakové zkoušky vzduchem těsnícími vaky ucpávkovými DN 200</t>
  </si>
  <si>
    <t>952868798</t>
  </si>
  <si>
    <t>7 "stoka D"</t>
  </si>
  <si>
    <t>5 "stoka D1"</t>
  </si>
  <si>
    <t>1 "stoka D1-1"</t>
  </si>
  <si>
    <t>5 "stoka D2"</t>
  </si>
  <si>
    <t>5 "stoka D3"</t>
  </si>
  <si>
    <t>5 "odpady z FS a AN"</t>
  </si>
  <si>
    <t>90</t>
  </si>
  <si>
    <t>892362121</t>
  </si>
  <si>
    <t>Tlakové zkoušky vzduchem těsnícími vaky ucpávkovými DN 250</t>
  </si>
  <si>
    <t>108148664</t>
  </si>
  <si>
    <t>2 "stoka D"</t>
  </si>
  <si>
    <t>1 "odpady z FS a AN"</t>
  </si>
  <si>
    <t>91</t>
  </si>
  <si>
    <t>-1059849327</t>
  </si>
  <si>
    <t>(0,8*100,74*0,5)+(0,9*4,18*0,5)+(0,9*4,81*0,55)+(1,3*9*0,5)+(0,8*18,5*0,45)+(0,8*29,6*0,425) "stoka D vč. svodů"</t>
  </si>
  <si>
    <t>35,07*((0,34*0,7)+(0,39*0,36)+(0,5*0,74)) "stoka D"</t>
  </si>
  <si>
    <t>9,9*((0,39*0,62)+(0,41*0,56)+(0,50*0,43)+(0,55*0,69)) "stoka D"</t>
  </si>
  <si>
    <t>9,84*((0,39*1,07)+(0,5*0,54)+(0,55*0,69)) "stoka D"</t>
  </si>
  <si>
    <t>(0,8*44,41*0,5)+(0,9*6,94*0,5)+(0,8*15,7*0,45)*(0,8*19*0,34)  "stoka D1 vč. svodů"</t>
  </si>
  <si>
    <t>(0,8*27,05*0,5)+(0,8*0,6*0,35)+(0,8*19,85*0,5)  "stoka D1-1 vč. svodů"</t>
  </si>
  <si>
    <t>(0,8*53,29*0,5)+(0,9*17,44*0,5)+(0,8*79,22*0,45)  "stoka D2 vč. svodů"</t>
  </si>
  <si>
    <t>(0,8*100,17*0,5)+(0,8*8*0,45)+(0,8*8,3*0,425)  "stoka D3 vč. svodů"</t>
  </si>
  <si>
    <t>(0,9*3,2*0,55)+(0,9*26,2*0,50)  "odvod odpadů z FS a AN"</t>
  </si>
  <si>
    <t>92</t>
  </si>
  <si>
    <t>58331200</t>
  </si>
  <si>
    <t>štěrkopísek netříděný zásypový</t>
  </si>
  <si>
    <t>t</t>
  </si>
  <si>
    <t>263573501</t>
  </si>
  <si>
    <t>300,279*2 'Přepočtené koeficientem množství</t>
  </si>
  <si>
    <t>93</t>
  </si>
  <si>
    <t>175111101R</t>
  </si>
  <si>
    <t>Obsypání a zásyp šachet ručně sypaninou z vhodných hornin třídy těžitelnosti I a II, skupiny 1 až 4 nebo materiálem připraveným podél výkopu ve vzdálenosti do 3 m od jeho kraje pro jakoukoliv hloubku výkopu a míru zhutnění bez prohození sypaniny</t>
  </si>
  <si>
    <t>894507459</t>
  </si>
  <si>
    <t>4*(1,27*0,75) "dovezený materiál - FS1;FS2;FS3;FS4"</t>
  </si>
  <si>
    <t>4*(1,27*0,65) "dovezený materiál - S0;SAN;S1;S2"</t>
  </si>
  <si>
    <t>15*(1,01*0,65) "dovezený materiál - S3;S4;S5;S6;S7;S8;S9;S14;S15;S16;S17;S18;S19;S20;S21"</t>
  </si>
  <si>
    <t>2*(1,01*0,35) "dovezený materiál - S10;S12"</t>
  </si>
  <si>
    <t>2*(1,01*0,45) "dovezený materiál - S11;S13"</t>
  </si>
  <si>
    <t>(1,27*0,13)+(1,27*0,6)+(2*1,27*0,96) "prohozená výkop. zemina - FS1;FS2;FS3;FS4"</t>
  </si>
  <si>
    <t>(1,27*1)+(1,27*1,02)+(1,27*0,98)+(1,27*0,96) "prohozená výkop. zemina - S0;SAN;S1;S2"</t>
  </si>
  <si>
    <t>0,03*1,21 "prohozená výkop. zemina -S10"</t>
  </si>
  <si>
    <t>0,07*1,21 "prohozená výkop. zemina -S13"</t>
  </si>
  <si>
    <t>1,21*(0,28+0,45+0,19+0,05+0,04+0,13+0,8+0,71+0,6+0,66+0,47+0,52+0,01+0,13) "prohozená výkop. zemina-S3;S4;S5;S6;S7;S8;S9;S14;S15;S16;S18;S19;S20;S21"</t>
  </si>
  <si>
    <t>94</t>
  </si>
  <si>
    <t>-45912458</t>
  </si>
  <si>
    <t>18,476*2 "dovezený materiál"</t>
  </si>
  <si>
    <t>95</t>
  </si>
  <si>
    <t>175111109R</t>
  </si>
  <si>
    <t>Obsypání šachet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</si>
  <si>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172927558</t>
  </si>
  <si>
    <t>14,614 "prohozená výkop zemina"</t>
  </si>
  <si>
    <t>96</t>
  </si>
  <si>
    <t>174151101</t>
  </si>
  <si>
    <t>Zásyp sypaninou z jakékoliv horniny strojně s uložením výkopku ve vrstvách se zhutněním jam, šachet, rýh nebo kolem objektů v těchto vykopávkách</t>
  </si>
  <si>
    <t>-929990547</t>
  </si>
  <si>
    <t>Poznámka k položce:_x000D_
-zásyp výkopů výkopovou zeminou</t>
  </si>
  <si>
    <t>0,8*((0,28*1,42)+(0,19*5,63)+(0,24*45,48)+(0,34*11,79)+(0,49*19,25)+(0,28*0,6)+(0,65*2,65)+(0,34*1,08)+(0,29*13,14)) "stoka D"</t>
  </si>
  <si>
    <t>0,9*((1,15*4,18)+(1,1*4,81)) "stoka D"</t>
  </si>
  <si>
    <t>1,3*1*9 "stoka D vč. svodů"</t>
  </si>
  <si>
    <t>35,07*((0,15*0,36)+(0,4*0,74))  "stoka D"</t>
  </si>
  <si>
    <t>7*((0,46*0,62)+(0,74*0,56)+(0,7*0,43)+(1,44*0,69))  "stoka D"</t>
  </si>
  <si>
    <t>2,9*((0,57*0,62)+(0,85*0,56)+(0,81*0,43)+(1,55*0,69))  "stoka D"</t>
  </si>
  <si>
    <t>9,84*((0,66*1,07)+(0,9*0,54)+(1,4*0,69))  "stoka D"</t>
  </si>
  <si>
    <t>0,8*((0,36*2,3)+(0,27*0,5)+(0,26*0,23)+(0,17*0,5)+(0,23*0,8)+(0,16*12,1)+(0,525*3,93)+(0,215*4,17)) "stoka D svody"</t>
  </si>
  <si>
    <t>0,8*((0,215*3,6)+(0,575*1,6)+(0,255*1,7)+(0,255*4,7)) "stoka D svody"</t>
  </si>
  <si>
    <t>0,8*0,45*5,62+0,9*1,1*6,94 "stoka D1"</t>
  </si>
  <si>
    <t>0,8*0,06*2,4 "stoka D1 svody"</t>
  </si>
  <si>
    <t>0,8*((0,79*13,4)+(0,62*4,53)+(0,38*2,37)+(0,22*1,97)+(0,1*4,78))  "stoka D1-1"</t>
  </si>
  <si>
    <t>0,8*((0,15*0,27)+(0,2*3)+(0,33*1,54)+(0,57*8,65)+(0,85*3)+(0,8*2,16)+(0,75*29,3)+(0,9*5,37))  "stoka D2"</t>
  </si>
  <si>
    <t>0,9*((1,07*9,92)+(1,19*4,95)+(1,11*2,57)) "stoka D2"</t>
  </si>
  <si>
    <t>0,8*((0,63*14,1)+(0,82*1,9)+(1,02*0,6)+(0,79*10,9)+(0,1*18)+(0,08*3,9))  "stoka D2 svody"</t>
  </si>
  <si>
    <t>0,8*((0,28*5,86)+(0,04*16,64)+(0,14*21,06)+(0,08*2,85)+(0,45*0,82)+(0,55*9,45)+(0,65*6,82)+(0,59*25,46)) "stoka D3"</t>
  </si>
  <si>
    <t>0,8*((0,56*4,75)+(0,85*0,4)+(0,83*1,36)+(0,55*2)+(0,43*2,7)) "stoka D3"</t>
  </si>
  <si>
    <t>0,8*((0,545*1,4)+(0,565*0,9)+(0,555*2,9)+(0,655*3,2)+(0,1*1,4)+(0,23*1,1)) "stoka D3 svody"</t>
  </si>
  <si>
    <t>0,9*((1,2*3,2)+(1,1*3,5)+(1,25*10,4)+(1,16*0,8)+(1,47*1,9)+(1,07*9,6))   "odpad potrubí z FS a AN"</t>
  </si>
  <si>
    <t>0,4*0,26*8,8 "výkop kabel kamera"</t>
  </si>
  <si>
    <t>97</t>
  </si>
  <si>
    <t>181351003</t>
  </si>
  <si>
    <t>Rozprostření a urovnání ornice v rovině nebo ve svahu sklonu do 1:5 strojně při souvislé ploše do 100 m2, tl. vrstvy do 200 mm</t>
  </si>
  <si>
    <t>1794215634</t>
  </si>
  <si>
    <t>(0,8*35,71)+(0,8*29,93)+(0,9*8,99)+(1,3*9)+(2,3*9,84) "stoka D vč. svodů"</t>
  </si>
  <si>
    <t>0,8*43,9+0,9*6,94 "stoka D1 vč. svodů"</t>
  </si>
  <si>
    <t>0,8*22,27 "stoka D1-1 vč. svodů"</t>
  </si>
  <si>
    <t>0,8*69,16+0,9*17,44 "stoka D2 vč. svodů"</t>
  </si>
  <si>
    <t>0,8*66,42 "stoka D3 vč. svodů"</t>
  </si>
  <si>
    <t>0,9*19 "odpady z FS a AN"</t>
  </si>
  <si>
    <t>0,4*8,8 "kabel kamera"</t>
  </si>
  <si>
    <t>98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</si>
  <si>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</si>
  <si>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</si>
  <si>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1102952982</t>
  </si>
  <si>
    <t>117,307 "ŠP lože"</t>
  </si>
  <si>
    <t>600,558+36,952 "obsyp ŠP"</t>
  </si>
  <si>
    <t>99</t>
  </si>
  <si>
    <t>998276101</t>
  </si>
  <si>
    <t>Přesun hmot pro trubní vedení hloubené z trub z plastických hmot nebo sklolaminátových pro vodovody nebo kanalizace v otevřeném výkopu dopravní vzdálenost do 15 m</t>
  </si>
  <si>
    <t>875717619</t>
  </si>
  <si>
    <t>1,551 "zajištění IS"</t>
  </si>
  <si>
    <t>2*0,557 "PAŽENÍ"</t>
  </si>
  <si>
    <t>2,671 "potrubí PVC"</t>
  </si>
  <si>
    <t>0,009 "potrubí PE"</t>
  </si>
  <si>
    <t>2,825 "šachty"</t>
  </si>
  <si>
    <t>100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</si>
  <si>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</si>
  <si>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</si>
  <si>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1479720850</t>
  </si>
  <si>
    <t>8,361</t>
  </si>
  <si>
    <t>101</t>
  </si>
  <si>
    <t>998741101R</t>
  </si>
  <si>
    <t>Přesun hmot pro elektroinstalaci stanovený z hmotnosti přesunovaného materiálu vodorovná dopravní vzdálenost do 50 m</t>
  </si>
  <si>
    <t>175481228</t>
  </si>
  <si>
    <t>0,084+0,155+0,011 "chránička, zemnící pásek, výstražná fólie"</t>
  </si>
  <si>
    <t>Akumulační nádrž</t>
  </si>
  <si>
    <t>102</t>
  </si>
  <si>
    <t>121151105</t>
  </si>
  <si>
    <t>Sejmutí ornice strojně při souvislé ploše do 100 m2, tl. vrstvy přes 250 do 300 mm</t>
  </si>
  <si>
    <t>-25323111</t>
  </si>
  <si>
    <t>150</t>
  </si>
  <si>
    <t>103</t>
  </si>
  <si>
    <t>962032241</t>
  </si>
  <si>
    <t>Bourání zdiva nadzákladového z cihel nebo tvárnic  z cihel pálených nebo vápenopískových, na maltu cementovou, objemu přes 1 m3</t>
  </si>
  <si>
    <t>-676675263</t>
  </si>
  <si>
    <t>15*0,5*2</t>
  </si>
  <si>
    <t>104</t>
  </si>
  <si>
    <t>961031511</t>
  </si>
  <si>
    <t>Bourání základového zdiva z tvárnic ztraceného bednění včetně výplně z betonu a výztuže</t>
  </si>
  <si>
    <t>195010277</t>
  </si>
  <si>
    <t>15*0,5*1</t>
  </si>
  <si>
    <t>105</t>
  </si>
  <si>
    <t>131151204</t>
  </si>
  <si>
    <t>Hloubení zapažených jam a zářezů strojně s urovnáním dna do předepsaného profilu a spádu v hornině třídy těžitelnosti I skupiny 1 a 2 přes 100 do 500 m3</t>
  </si>
  <si>
    <t>-988559262</t>
  </si>
  <si>
    <t>150*0,7</t>
  </si>
  <si>
    <t>106</t>
  </si>
  <si>
    <t>131251204</t>
  </si>
  <si>
    <t>Hloubení zapažených jam a zářezů strojně s urovnáním dna do předepsaného profilu a spádu v hornině třídy těžitelnosti I skupiny 3 přes 100 do 500 m3</t>
  </si>
  <si>
    <t>-1147557023</t>
  </si>
  <si>
    <t>(150*0,6)+(1/3*0,9*(113,5+110,1+106,8))</t>
  </si>
  <si>
    <t>107</t>
  </si>
  <si>
    <t>131351203</t>
  </si>
  <si>
    <t>Hloubení zapažených jam a zářezů strojně s urovnáním dna do předepsaného profilu a spádu v hornině třídy těžitelnosti II skupiny 4 přes 50 do 100 m3</t>
  </si>
  <si>
    <t>1505424167</t>
  </si>
  <si>
    <t>1/3*0,7*(106,8+103,9+101,8)</t>
  </si>
  <si>
    <t>108</t>
  </si>
  <si>
    <t>131451204</t>
  </si>
  <si>
    <t>Hloubení zapažených jam a zářezů strojně s urovnáním dna do předepsaného profilu a spádu v hornině třídy těžitelnosti II skupiny 5 přes 100 do 500 m3</t>
  </si>
  <si>
    <t>-1785090062</t>
  </si>
  <si>
    <t>(1/3*1,67*(101,8+95,8+90,1))+(0,17*36)+(3,14*0,3*0,3*0,75)</t>
  </si>
  <si>
    <t>109</t>
  </si>
  <si>
    <t>153112121</t>
  </si>
  <si>
    <t>Zřízení beraněných stěn z ocelových štětovnic  z terénu zaberanění štětovnic ve standardních podmínkách, délky do 4 m</t>
  </si>
  <si>
    <t>971343009</t>
  </si>
  <si>
    <t>48,72*4</t>
  </si>
  <si>
    <t>110</t>
  </si>
  <si>
    <t>15920310</t>
  </si>
  <si>
    <t>pažnice ocelová UNION dl 4 m</t>
  </si>
  <si>
    <t>-385068387</t>
  </si>
  <si>
    <t>Poznámka k položce:_x000D_
hmotnost: 8,4 kg/m_x000D_
délka pažení = 48,72...počet počet pažnic (š. 256,5 mm) cca 190 ks</t>
  </si>
  <si>
    <t xml:space="preserve">(190*4*8,4)/1000 </t>
  </si>
  <si>
    <t>111</t>
  </si>
  <si>
    <t>15130130R1</t>
  </si>
  <si>
    <t>Zřízení rozepření, vzepření zapažených stěn jámy s potřebným přepažováním při pažení štětovnicemi, hloubky do 4 m</t>
  </si>
  <si>
    <t>1704505747</t>
  </si>
  <si>
    <t>150*1,6</t>
  </si>
  <si>
    <t>112</t>
  </si>
  <si>
    <t>13010972</t>
  </si>
  <si>
    <t>ocel profilová HE-B 120 jakost 11 375</t>
  </si>
  <si>
    <t>1656100514</t>
  </si>
  <si>
    <t>Poznámka k položce:_x000D_
Hmotnost: 27,40 kg/m</t>
  </si>
  <si>
    <t>113</t>
  </si>
  <si>
    <t>15130131R1</t>
  </si>
  <si>
    <t>Odstranění rozepření, vzepření zapažených stěn jámy s potřebným přepažováním při pažení štětovnicemi, hloubky do 4 m</t>
  </si>
  <si>
    <t>-1659971019</t>
  </si>
  <si>
    <t>114</t>
  </si>
  <si>
    <t>153113111</t>
  </si>
  <si>
    <t>Vytažení stěn z ocelových štětovnic zaberaněných  z terénu délky do 12 m ve standardních podmínkách, zaberaněných na hloubku do 4 m</t>
  </si>
  <si>
    <t>636824967</t>
  </si>
  <si>
    <t>115</t>
  </si>
  <si>
    <t>21275110R3</t>
  </si>
  <si>
    <t>Zřízení a odstranění dočasné drenáže v prostoru stavební jámy, se zřízením štěrkového lože pod trubky a s jejich obsypem v otevřeném výkopu trubka flexibilní PVC-U SN 4 perforovaná DN 80</t>
  </si>
  <si>
    <t>-845046533</t>
  </si>
  <si>
    <t>116</t>
  </si>
  <si>
    <t>89527040R1</t>
  </si>
  <si>
    <t xml:space="preserve">Zřízení a odstranění sběrné šachty v rámci dočasné drenáže stavební jámy DN 600 užitné výšky do 750 mm </t>
  </si>
  <si>
    <t>-673671008</t>
  </si>
  <si>
    <t>117</t>
  </si>
  <si>
    <t>115101201</t>
  </si>
  <si>
    <t>Čerpání vody na dopravní výšku do 10 m s uvažovaným průměrným přítokem do 500 l/min</t>
  </si>
  <si>
    <t>hod</t>
  </si>
  <si>
    <t>2718720</t>
  </si>
  <si>
    <t>130</t>
  </si>
  <si>
    <t>118</t>
  </si>
  <si>
    <t>115001101</t>
  </si>
  <si>
    <t>Převedení vody potrubím průměru DN do 100</t>
  </si>
  <si>
    <t>62408955</t>
  </si>
  <si>
    <t>Poznámka k položce:_x000D_
Čerpání podzemní vody se předpokládá provizorním potrubím, uloženým na pozemcích města, do 300 m vzdáleného Ředického potoka. Další technickou možností je čerpání po jednotné kanalizace města, tuto možnost (a příp. podmínky čerpání) je však nutno předem projednat s provozovatelem kanalizace VAK Pardubice.</t>
  </si>
  <si>
    <t>300</t>
  </si>
  <si>
    <t>119</t>
  </si>
  <si>
    <t>271572211</t>
  </si>
  <si>
    <t>Podsyp pod základové konstrukce se zhutněním a urovnáním povrchu ze štěrkopísku netříděného</t>
  </si>
  <si>
    <t>450017173</t>
  </si>
  <si>
    <t>67,55*0,2</t>
  </si>
  <si>
    <t>120</t>
  </si>
  <si>
    <t>273356021</t>
  </si>
  <si>
    <t>Bednění základů z betonu prostého nebo železového desek pro plochy rovinné zřízení</t>
  </si>
  <si>
    <t>272490859</t>
  </si>
  <si>
    <t>34,36*0,1</t>
  </si>
  <si>
    <t>121</t>
  </si>
  <si>
    <t>273313611</t>
  </si>
  <si>
    <t>Základy z betonu prostého desky z betonu kamenem neprokládaného tř. C 16/20</t>
  </si>
  <si>
    <t>35199600</t>
  </si>
  <si>
    <t>Poznámka k položce:_x000D_
-podkladní deska pod prefabrikované dílce</t>
  </si>
  <si>
    <t>0,1*60,52</t>
  </si>
  <si>
    <t>122</t>
  </si>
  <si>
    <t>273356022</t>
  </si>
  <si>
    <t>Bednění základů z betonu prostého nebo železového desek pro plochy rovinné odstranění</t>
  </si>
  <si>
    <t>1747483674</t>
  </si>
  <si>
    <t>123</t>
  </si>
  <si>
    <t>38032615R-1</t>
  </si>
  <si>
    <t>Osazení prefabrikované ŽB nádrže z betonu železového se zvýšenými nároky na prostředí tř. C 40/50, tl.140 mm</t>
  </si>
  <si>
    <t>1507925669</t>
  </si>
  <si>
    <t>124</t>
  </si>
  <si>
    <t>5624161-R1</t>
  </si>
  <si>
    <t>nádrž akumulační podzemní samostatná monolitická,pravoúhlá z betonu C40/50 tl. stěny 140 mm o vnitřních r. 7,6x2,8x2,78 m, objem 59,15 m3</t>
  </si>
  <si>
    <t>2071847779</t>
  </si>
  <si>
    <t>125</t>
  </si>
  <si>
    <t>5624161-R2</t>
  </si>
  <si>
    <t>nádrž akumulační podzemní samostatná monolitická,pravoúhlá z betonu C40/50 tl. stěny 140 mm o vnitřních r. 2,4x2,8x2,78 m, objem 18,68 m3</t>
  </si>
  <si>
    <t>-324585173</t>
  </si>
  <si>
    <t>126</t>
  </si>
  <si>
    <t>38032615R-2</t>
  </si>
  <si>
    <t>Osazení prefabrikované ŽB zákrytové desky z betonu železového se zvýšenými nároky na prostředí tř. C 40/50, tl.250 mm</t>
  </si>
  <si>
    <t>1187863398</t>
  </si>
  <si>
    <t>127</t>
  </si>
  <si>
    <t>5624162-R1</t>
  </si>
  <si>
    <t>zákrytová ŽB deska z betonu C40/50 tl. stěny 250 mm pro nádrž o vnitřních r. 7,6x2,8x2,78 m</t>
  </si>
  <si>
    <t>651250623</t>
  </si>
  <si>
    <t>128</t>
  </si>
  <si>
    <t>5624162-R2</t>
  </si>
  <si>
    <t>zákrytová ŽB deska z betonu C40/50 tl. stěny 250 mm pro nádrž o vnitřních r. 2,4x2,8x2,78 m</t>
  </si>
  <si>
    <t>491238866</t>
  </si>
  <si>
    <t>129</t>
  </si>
  <si>
    <t>38032615R-4</t>
  </si>
  <si>
    <t>Utěsnění sprár mezi nádržemi výplňovým betonem prostý tř. C 16/20</t>
  </si>
  <si>
    <t>657158044</t>
  </si>
  <si>
    <t>Poznámka k položce:_x000D_
- postupná betonová zálivka po výškových vrstvách 500 mm, aplikace další vrstvy po zavadnutí předchozí vrstvy</t>
  </si>
  <si>
    <t>7,88*3,14*0,03+3,08*3,14*0,03</t>
  </si>
  <si>
    <t>953334121</t>
  </si>
  <si>
    <t>Bobtnavý pásek do pracovních spar betonových konstrukcí bentonitový, rozměru 20 x 25 mm</t>
  </si>
  <si>
    <t>-2126966717</t>
  </si>
  <si>
    <t>Poznámka k položce:_x000D_
-utěsnění spár v rámci vstupů do prefabrikovaných nádrží</t>
  </si>
  <si>
    <t>4,4+2*3,6</t>
  </si>
  <si>
    <t>131</t>
  </si>
  <si>
    <t>894411311</t>
  </si>
  <si>
    <t>Osazení betonových nebo železobetonových dílců pro šachty skruží rovných</t>
  </si>
  <si>
    <t>-1929106220</t>
  </si>
  <si>
    <t>132</t>
  </si>
  <si>
    <t>5922416-R1</t>
  </si>
  <si>
    <t>skruž kanalizační s ocelovými stupadly (PS) 100x50x9cm</t>
  </si>
  <si>
    <t>376642501</t>
  </si>
  <si>
    <t>Poznámka k položce:_x000D_
-součástí dodání dílce je i elastomerové těsnění DN1000</t>
  </si>
  <si>
    <t>133</t>
  </si>
  <si>
    <t>5922416-R0</t>
  </si>
  <si>
    <t>skruž kanalizační s ocelovými stupadly (PS) 100x25x9cm</t>
  </si>
  <si>
    <t>-268006949</t>
  </si>
  <si>
    <t>134</t>
  </si>
  <si>
    <t>894412411</t>
  </si>
  <si>
    <t>Osazení betonových nebo železobetonových dílců pro šachty skruží přechodových</t>
  </si>
  <si>
    <t>-1860934168</t>
  </si>
  <si>
    <t>135</t>
  </si>
  <si>
    <t>5922431-R2</t>
  </si>
  <si>
    <t>kónus šachetní betonový kapsové plastové stupadlo 100x62,5x58cm tl. 9 cm</t>
  </si>
  <si>
    <t>858858847</t>
  </si>
  <si>
    <t>136</t>
  </si>
  <si>
    <t>38032615R</t>
  </si>
  <si>
    <t>Zajištění dopravy prefabrikovaných dílců na stavbu, zajištění trasy</t>
  </si>
  <si>
    <t>kpl</t>
  </si>
  <si>
    <t>-154658292</t>
  </si>
  <si>
    <t>137</t>
  </si>
  <si>
    <t>953171021</t>
  </si>
  <si>
    <t>Osazování kovových předmětů  poklopů litinových nebo ocelových včetně rámů, hmotnosti do 50 kg</t>
  </si>
  <si>
    <t>-10418111</t>
  </si>
  <si>
    <t>138</t>
  </si>
  <si>
    <t>28661933</t>
  </si>
  <si>
    <t>poklop šachtový litinový dno DN 600 pro třídu zatížení B125</t>
  </si>
  <si>
    <t>1753167004</t>
  </si>
  <si>
    <t>Poznámka k položce:_x000D_
-uzamykatelný, pant, vodotěsný</t>
  </si>
  <si>
    <t>139</t>
  </si>
  <si>
    <t>953171024</t>
  </si>
  <si>
    <t>Osazování kovových předmětů  poklopů litinových nebo ocelových včetně rámů, hmotnosti přes 150 kg</t>
  </si>
  <si>
    <t>178055163</t>
  </si>
  <si>
    <t>140</t>
  </si>
  <si>
    <t>631260-R6</t>
  </si>
  <si>
    <t>litinový poklop hranatý včetně rámů a příslušenství 700/700mm min. B125</t>
  </si>
  <si>
    <t>2144723558</t>
  </si>
  <si>
    <t>Poznámka k položce:_x000D_
-vodotěsný, panty, uzamykatelný</t>
  </si>
  <si>
    <t>141</t>
  </si>
  <si>
    <t>275356021R</t>
  </si>
  <si>
    <t>Bednění kce z betonu prostého nebo železového pro plochy rovinné zřízení</t>
  </si>
  <si>
    <t>-2026716943</t>
  </si>
  <si>
    <t>Poznámka k položce:_x000D_
-vstup do strojovny</t>
  </si>
  <si>
    <t>4*1,3*1,43+4*0,9*1,53</t>
  </si>
  <si>
    <t>142</t>
  </si>
  <si>
    <t>275326231R</t>
  </si>
  <si>
    <t>Stěny z betonu železového kce z betonu pro prostředí s mrazovými cykly tř. C 25/30</t>
  </si>
  <si>
    <t>-642599624</t>
  </si>
  <si>
    <t>0,88*1,43</t>
  </si>
  <si>
    <t>143</t>
  </si>
  <si>
    <t>275366006R</t>
  </si>
  <si>
    <t>Výztuž pro kce z ŽB z oceli 10 505 (R) nebo BSt 500</t>
  </si>
  <si>
    <t>1907625603</t>
  </si>
  <si>
    <t>0,15</t>
  </si>
  <si>
    <t>144</t>
  </si>
  <si>
    <t>275356022R</t>
  </si>
  <si>
    <t>Bednění kce z betonu prostého nebo železového pro plochy rovinné odstranění</t>
  </si>
  <si>
    <t>-698225624</t>
  </si>
  <si>
    <t>145</t>
  </si>
  <si>
    <t>953171031</t>
  </si>
  <si>
    <t>Osazování kovových předmětů  stupadel z betonářské oceli nebo litinových</t>
  </si>
  <si>
    <t>765852702</t>
  </si>
  <si>
    <t>146</t>
  </si>
  <si>
    <t>55243818</t>
  </si>
  <si>
    <t>stupadlo ocelové s PE povlakem forma D - P162mm</t>
  </si>
  <si>
    <t>725421155</t>
  </si>
  <si>
    <t>Poznámka k položce:_x000D_
-instalace stupadel v rámci nádrží a vstupu do strojovny viz PD</t>
  </si>
  <si>
    <t>3*12+5</t>
  </si>
  <si>
    <t>147</t>
  </si>
  <si>
    <t>275356021</t>
  </si>
  <si>
    <t>Bednění základů z betonu prostého nebo železového patek pro plochy rovinné zřízení</t>
  </si>
  <si>
    <t>-1330470875</t>
  </si>
  <si>
    <t>Poznámka k položce:_x000D_
-patky pod čerpadla</t>
  </si>
  <si>
    <t>2*(4*0,3*0,1)</t>
  </si>
  <si>
    <t>148</t>
  </si>
  <si>
    <t>777131101</t>
  </si>
  <si>
    <t>Penetrační nátěr podlahy epoxidový na podklad suchý a vyzrálý</t>
  </si>
  <si>
    <t>726702273</t>
  </si>
  <si>
    <t>2*0,3*0,3</t>
  </si>
  <si>
    <t>149</t>
  </si>
  <si>
    <t>275316121</t>
  </si>
  <si>
    <t>Základy z betonu prostého patky z betonu se zvýšenými nároky na prostředí tř. C 25/30</t>
  </si>
  <si>
    <t>-75937846</t>
  </si>
  <si>
    <t>2*0,3*0,3*0,1</t>
  </si>
  <si>
    <t>275356022</t>
  </si>
  <si>
    <t>Bednění základů z betonu prostého nebo železového patek pro plochy rovinné odstranění</t>
  </si>
  <si>
    <t>-47940899</t>
  </si>
  <si>
    <t>151</t>
  </si>
  <si>
    <t>711141559</t>
  </si>
  <si>
    <t>Provedení izolace proti zemní vlhkosti pásy přitavením  NAIP na ploše vodorovné V</t>
  </si>
  <si>
    <t>1866986028</t>
  </si>
  <si>
    <t>62832134</t>
  </si>
  <si>
    <t>pás asfaltový natavitelný oxidovaný tl 4,0mm typu V60 S40 s vložkou ze skleněné rohože, s jemnozrnným minerálním posypem</t>
  </si>
  <si>
    <t>1671996229</t>
  </si>
  <si>
    <t>63*1,15 'Přepočtené koeficientem množství</t>
  </si>
  <si>
    <t>153</t>
  </si>
  <si>
    <t>711142559</t>
  </si>
  <si>
    <t>Provedení izolace proti zemní vlhkosti pásy přitavením  NAIP na ploše svislé S</t>
  </si>
  <si>
    <t>-319445692</t>
  </si>
  <si>
    <t>154</t>
  </si>
  <si>
    <t>763688662</t>
  </si>
  <si>
    <t>30*1,2 'Přepočtené koeficientem množství</t>
  </si>
  <si>
    <t>155</t>
  </si>
  <si>
    <t>631311224</t>
  </si>
  <si>
    <t>Mazanina tl do 120 mm z betonu prostého se zvýšenými nároky na prostředí tř. C 25/30</t>
  </si>
  <si>
    <t>472135689</t>
  </si>
  <si>
    <t>Poznámka k položce:_x000D_
-spádovaný beton tl. 50 - 100 mm</t>
  </si>
  <si>
    <t>58*0,08</t>
  </si>
  <si>
    <t>156</t>
  </si>
  <si>
    <t>817203433</t>
  </si>
  <si>
    <t>2*0,31+0,14 "2*sací potrubí+prostup el. přívod kabel"</t>
  </si>
  <si>
    <t>157</t>
  </si>
  <si>
    <t>977151129</t>
  </si>
  <si>
    <t>Jádrové vrty diamantovými korunkami do stavebních materiálů (železobetonu, betonu, cihel, obkladů, dlažeb, kamene) průměru přes 300 do 350 mm</t>
  </si>
  <si>
    <t>2034941778</t>
  </si>
  <si>
    <t>0,31+2*0,14 "propojovací potrubí nádrží+přítok/odtok dešťové kan."</t>
  </si>
  <si>
    <t>158</t>
  </si>
  <si>
    <t>977151225</t>
  </si>
  <si>
    <t>Jádrové vrty diamantovými korunkami do stavebních materiálů (železobetonu, betonu, cihel, obkladů, dlažeb, kamene) dovrchní (směrem vzhůru), průměru přes 180 do 200 mm</t>
  </si>
  <si>
    <t>-930066187</t>
  </si>
  <si>
    <t>0,35 "prostup pro odvětrání"</t>
  </si>
  <si>
    <t>159</t>
  </si>
  <si>
    <t>977151111R</t>
  </si>
  <si>
    <t>-415061750</t>
  </si>
  <si>
    <t>160</t>
  </si>
  <si>
    <t>977151113R</t>
  </si>
  <si>
    <t>Segmentové těsnění prostupů potrubí velikosti průměru 350 mm vč. dodatečného utěsnění otvoru</t>
  </si>
  <si>
    <t>1020794921</t>
  </si>
  <si>
    <t>161</t>
  </si>
  <si>
    <t>721173405</t>
  </si>
  <si>
    <t>Potrubí z trub PVC SN4 svodné (ležaté) DN 250</t>
  </si>
  <si>
    <t>384581123</t>
  </si>
  <si>
    <t>0,6 "propojovací potrubí"</t>
  </si>
  <si>
    <t>162</t>
  </si>
  <si>
    <t>953731115R</t>
  </si>
  <si>
    <t>Odvětrání svislé ve stropních prostupech s obetonováním vnitřního průměru přes 140 do 160 mm</t>
  </si>
  <si>
    <t>963054295</t>
  </si>
  <si>
    <t xml:space="preserve">Poznámka k položce:_x000D_
-instalace odvětrávacího potrubí z nerezi_x000D_
-přímé potrubí DN150 mm dl. 1,68m, 2x koleno 90° DN150 - spoj svarem_x000D_
-instalace axiálního ventilátoru do potrubí DN150 mm_x000D_
-instalace větrací mřížky se síťkou proti hmyzu_x000D_
-utěsnění prostupu bentonitový proužek+cem.zálivka / montážní pěna_x000D_
-zalití cem./bet. zálivkou_x000D_
---položka zahrnuje rovněž přesun hmot a montáž_x000D_
</t>
  </si>
  <si>
    <t>163</t>
  </si>
  <si>
    <t>-590790841</t>
  </si>
  <si>
    <t>10*0,4</t>
  </si>
  <si>
    <t>164</t>
  </si>
  <si>
    <t>-1972708870</t>
  </si>
  <si>
    <t>165</t>
  </si>
  <si>
    <t>-1555483150</t>
  </si>
  <si>
    <t>166</t>
  </si>
  <si>
    <t>1223059308</t>
  </si>
  <si>
    <t>167</t>
  </si>
  <si>
    <t>1245661255</t>
  </si>
  <si>
    <t>10*1,02 'Přepočtené koeficientem množství</t>
  </si>
  <si>
    <t>168</t>
  </si>
  <si>
    <t>679038696</t>
  </si>
  <si>
    <t>169</t>
  </si>
  <si>
    <t>1152370790</t>
  </si>
  <si>
    <t>10*0,4*0,29</t>
  </si>
  <si>
    <t>170</t>
  </si>
  <si>
    <t>1110456781</t>
  </si>
  <si>
    <t>1,16*2 'Přepočtené koeficientem množství</t>
  </si>
  <si>
    <t>171</t>
  </si>
  <si>
    <t>2133088789</t>
  </si>
  <si>
    <t>533,522-208,82</t>
  </si>
  <si>
    <t>172</t>
  </si>
  <si>
    <t>271532212</t>
  </si>
  <si>
    <t>Podsyp pod základové konstrukce se zhutněním a urovnáním povrchu z kameniva hrubého, frakce 16 - 32 mm</t>
  </si>
  <si>
    <t>-2131713494</t>
  </si>
  <si>
    <t>15*0,5*0,1</t>
  </si>
  <si>
    <t>173</t>
  </si>
  <si>
    <t>279113156</t>
  </si>
  <si>
    <t>Základové zdi z tvárnic ztraceného bednění včetně výplně z betonu  bez zvláštních nároků na vliv prostředí třídy C 25/30, tloušťky zdiva přes 400 do 500 mm</t>
  </si>
  <si>
    <t>-809885990</t>
  </si>
  <si>
    <t>174</t>
  </si>
  <si>
    <t>279361821</t>
  </si>
  <si>
    <t>Výztuž základových zdí nosných  svislých nebo odkloněných od svislice, rovinných nebo oblých, deskových nebo žebrových, včetně výztuže jejich žeber z betonářské oceli 10 505 (R) nebo BSt 500</t>
  </si>
  <si>
    <t>-981435595</t>
  </si>
  <si>
    <t>0,387</t>
  </si>
  <si>
    <t>175</t>
  </si>
  <si>
    <t>317121101</t>
  </si>
  <si>
    <t>Montáž prefabrikovaných překladů  délky do 1500 mm</t>
  </si>
  <si>
    <t>2041429980</t>
  </si>
  <si>
    <t>Poznámka k položce:_x000D_
-osazení překladů v rámci trasy kanalizace D1_x000D_
-utěsnění prostupu (bentonitvý pásek, cem. záivka)</t>
  </si>
  <si>
    <t>176</t>
  </si>
  <si>
    <t>59321-R4</t>
  </si>
  <si>
    <t>překlad železobetonový RZP plný 1190x240x190mm</t>
  </si>
  <si>
    <t>-1560553970</t>
  </si>
  <si>
    <t>177</t>
  </si>
  <si>
    <t>311231129</t>
  </si>
  <si>
    <t>Zdivo z cihel pálených nosné z cihel plných dl. 290 mm P 20 až 25, na maltu MC-15</t>
  </si>
  <si>
    <t>1890647909</t>
  </si>
  <si>
    <t>178</t>
  </si>
  <si>
    <t>622631001</t>
  </si>
  <si>
    <t>Spárování vnějších ploch pohledového zdiva  z cihel, spárovací maltou stěn</t>
  </si>
  <si>
    <t>-843718749</t>
  </si>
  <si>
    <t>15*2 "severní strana zdi"</t>
  </si>
  <si>
    <t>179</t>
  </si>
  <si>
    <t>622121100</t>
  </si>
  <si>
    <t>Zatření spár vnějších povrchů vápennou maltou, ploch z cihel stěn</t>
  </si>
  <si>
    <t>-536383985</t>
  </si>
  <si>
    <t>15*2 "jižní strana zdi"</t>
  </si>
  <si>
    <t>180</t>
  </si>
  <si>
    <t>622321111</t>
  </si>
  <si>
    <t>Omítka vápenocementová vnějších ploch  nanášená ručně jednovrstvá, tloušťky do 15 mm hrubá zatřená stěn</t>
  </si>
  <si>
    <t>-472852358</t>
  </si>
  <si>
    <t>181</t>
  </si>
  <si>
    <t>317322211R</t>
  </si>
  <si>
    <t>Římsy z betonových dílců pískovcového odstínu na maltu MC 15</t>
  </si>
  <si>
    <t>-720287883</t>
  </si>
  <si>
    <t>182</t>
  </si>
  <si>
    <t>764208107</t>
  </si>
  <si>
    <t>Montáž oplechování říms a ozdobných prvků rovných, bez rohů, rozvinuté šířky přes 400 do 670 mm</t>
  </si>
  <si>
    <t>-1091383968</t>
  </si>
  <si>
    <t>183</t>
  </si>
  <si>
    <t>13814201</t>
  </si>
  <si>
    <t>plech hladký Pz jakost DX51+Z275 tl 1,5mm tabule</t>
  </si>
  <si>
    <t>-1848490831</t>
  </si>
  <si>
    <t>Poznámka k položce:_x000D_
Hmotnost: 11,9 kg/m2</t>
  </si>
  <si>
    <t>0,0119*15*0,5</t>
  </si>
  <si>
    <t>184</t>
  </si>
  <si>
    <t>181351105</t>
  </si>
  <si>
    <t>Rozprostření a urovnání ornice v rovině nebo ve svahu sklonu do 1:5 strojně při souvislé ploše přes 100 do 500 m2, tl. vrstvy přes 250 do 300 mm</t>
  </si>
  <si>
    <t>-1085079847</t>
  </si>
  <si>
    <t>185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</si>
  <si>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</si>
  <si>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</si>
  <si>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1427646386</t>
  </si>
  <si>
    <t>38,26</t>
  </si>
  <si>
    <t>186</t>
  </si>
  <si>
    <t>998711181</t>
  </si>
  <si>
    <t>Přesun hmot pro izolace proti vodě, vlhkosti a plynům  stanovený z hmotnosti přesunovaného materiálu, přesun prováděný bez použití mechanizace pro jakoukoliv výšku objektu</t>
  </si>
  <si>
    <t>1914144819</t>
  </si>
  <si>
    <t>93*1,15*0,0054+0,025+0,012</t>
  </si>
  <si>
    <t>187</t>
  </si>
  <si>
    <t>998142251</t>
  </si>
  <si>
    <t>Přesun hmot pro nádrže, jímky, zásobníky a jámy pozemní mimo zemědělství  se svislou nosnou konstrukcí monolitickou betonovou tyčovou nebo plošnou vodorovná dopravní vzdálenost do 50 m výšky do 25 m</t>
  </si>
  <si>
    <t>1995965679</t>
  </si>
  <si>
    <t>31,3</t>
  </si>
  <si>
    <t>188</t>
  </si>
  <si>
    <t>998721101</t>
  </si>
  <si>
    <t>Přesun hmot pro vnitřní kanalizace  stanovený z hmotnosti přesunovaného materiálu vodorovná dopravní vzdálenost do 50 m v objektech výšky do 6 m</t>
  </si>
  <si>
    <t>1735858418</t>
  </si>
  <si>
    <t>0,018</t>
  </si>
  <si>
    <t>189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</si>
  <si>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</si>
  <si>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</si>
  <si>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487646676</t>
  </si>
  <si>
    <t>38,6</t>
  </si>
  <si>
    <t>190</t>
  </si>
  <si>
    <t>-1532947651</t>
  </si>
  <si>
    <t>0,071</t>
  </si>
  <si>
    <t>Likvidace odpadů</t>
  </si>
  <si>
    <t>191</t>
  </si>
  <si>
    <t>31R</t>
  </si>
  <si>
    <t>Zajištění  likvidace přebytečné výkopové zeminy a kamení v souladu se zk. O odpadech č. 185/2001Sb. v platném znění_x000D_
BEZ POPLATKU, VIZ PODMÍNKY ZADÁVACÍ DOKUMENTACE</t>
  </si>
  <si>
    <t>1881184726</t>
  </si>
  <si>
    <t xml:space="preserve">Poznámka k položce:_x000D_
-předpokládané zatřízení dle Katalogu odpadů pod kódem 17 05 04_x000D_
-"BEZ POPLATKU" - Přebytečné množství zeminy bude přemístěno na místo (deponii) určené investorem situované v k.ú. Holice v Čechách předpokládané vzdálenosti do 5 km bez poplatku za uložení"_x000D_
_x000D_
</t>
  </si>
  <si>
    <t>1160,487</t>
  </si>
  <si>
    <t>192</t>
  </si>
  <si>
    <t>32R</t>
  </si>
  <si>
    <t>Zajištění  likvidace bouraného materiálu - beton v souladu se zk. O odpadech č. 185/2001Sb. v platném znění</t>
  </si>
  <si>
    <t>29979833</t>
  </si>
  <si>
    <t>Poznámka k položce:_x000D_
-předpokládané zatřízení dle Katalogu odpadů pod kódem 17 01 01</t>
  </si>
  <si>
    <t>5,284</t>
  </si>
  <si>
    <t>193</t>
  </si>
  <si>
    <t>33R</t>
  </si>
  <si>
    <t>Zajištění  likvidace směsného stavebního a demoličního materiálu - suti v souladu se zk. O odpadech č. 185/2001Sb. v platném znění</t>
  </si>
  <si>
    <t>535785023</t>
  </si>
  <si>
    <t>Poznámka k položce:_x000D_
-předpokládané zatřízení dle Katalogu odpadů pod kódem 17 01 07</t>
  </si>
  <si>
    <t>71,883</t>
  </si>
  <si>
    <t>194</t>
  </si>
  <si>
    <t>34R</t>
  </si>
  <si>
    <t>Zajištění  likvidace odstraněného krytu komunikace - asfaltové směsii v souladu se zk. O odpadech č. 185/2001Sb. v platném znění</t>
  </si>
  <si>
    <t>-1313730441</t>
  </si>
  <si>
    <t>Poznámka k položce:_x000D_
-předpokládané zatřízení dle Katalogu odpadů pod kódem 17 03 02</t>
  </si>
  <si>
    <t>41,384</t>
  </si>
  <si>
    <t>195</t>
  </si>
  <si>
    <t>35R</t>
  </si>
  <si>
    <t>Odvoz zeminy, suti a vybouraných hmot na skládku nebo meziskládku se složením, na vzdálenost do 1 km</t>
  </si>
  <si>
    <t>-818568888</t>
  </si>
  <si>
    <t>Poznámka k položce:_x000D_
-ceny za naložení materiálu jsou zahrnuty v rámci demoličních položek a položek hloubení_x000D_
-předpokládaná vzdálenost skládky do 23 km_x000D_
-odvoz zeminy pouze do 5 km (Přebytečné množství zeminy bude přemístěno na místo (deponii) určené investorem situované v k.ú. Holice v Čechách předpokládané vzdálenosti do 5 km bez poplatku za uložení)</t>
  </si>
  <si>
    <t>1160,487+5,284+71,883+41,384</t>
  </si>
  <si>
    <t>196</t>
  </si>
  <si>
    <t>36R</t>
  </si>
  <si>
    <t>Příplatek k ceně za každý další i započatý 1 km přes 1 km, Odvoz zeminy, suti a vybouraných hmot na skládku nebo meziskládku se složením, na vzdálenost do 1 km</t>
  </si>
  <si>
    <t>1469097785</t>
  </si>
  <si>
    <t>(5,284+71,883+41,384)*22</t>
  </si>
  <si>
    <t>1160,487*4</t>
  </si>
  <si>
    <t>Obnova nezpevněných ploch</t>
  </si>
  <si>
    <t>197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</si>
  <si>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</si>
  <si>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</si>
  <si>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1589208589</t>
  </si>
  <si>
    <t>323,477 "v trase kanalizace"</t>
  </si>
  <si>
    <t>150 "rozsah v rámci prostoru AN"</t>
  </si>
  <si>
    <t>198</t>
  </si>
  <si>
    <t>182303111</t>
  </si>
  <si>
    <t>Doplnění zeminy nebo substrátu na travnatých plochách tloušťky do 50 mm v rovině nebo na svahu do 1:5</t>
  </si>
  <si>
    <t>-1674854154</t>
  </si>
  <si>
    <t>199</t>
  </si>
  <si>
    <t>10371500</t>
  </si>
  <si>
    <t>substrát pro trávníky VL</t>
  </si>
  <si>
    <t>1379531888</t>
  </si>
  <si>
    <t>473,477*0,03 'Přepočtené koeficientem množství</t>
  </si>
  <si>
    <t>200</t>
  </si>
  <si>
    <t>181411131</t>
  </si>
  <si>
    <t>Založení trávníku na půdě předem připravené plochy do 1000 m2 výsevem včetně utažení parkového v rovině nebo na svahu do 1:5</t>
  </si>
  <si>
    <t>-983680161</t>
  </si>
  <si>
    <t>201</t>
  </si>
  <si>
    <t>00572410</t>
  </si>
  <si>
    <t>osivo směs travní parková</t>
  </si>
  <si>
    <t>1686375664</t>
  </si>
  <si>
    <t>473,477*0,015 'Přepočtené koeficientem množství</t>
  </si>
  <si>
    <t>202</t>
  </si>
  <si>
    <t>998231411</t>
  </si>
  <si>
    <t>Přesun hmot pro sadovnické a krajinářské úpravy - ručně bez užití mechanizace vodorovná dopravní vzdálenost do 100 m</t>
  </si>
  <si>
    <t>705603003</t>
  </si>
  <si>
    <t>0,283 "substrát"</t>
  </si>
  <si>
    <t>0,007 "travní semeno"</t>
  </si>
  <si>
    <t>Obnova zpevněných ploch</t>
  </si>
  <si>
    <t>203</t>
  </si>
  <si>
    <t>181951112</t>
  </si>
  <si>
    <t>Úprava pláně vyrovnáním výškových rozdílů strojně v hornině třídy těžitelnosti I, skupiny 1 až 3 se zhutněním</t>
  </si>
  <si>
    <t>-1272677010</t>
  </si>
  <si>
    <t>481,502</t>
  </si>
  <si>
    <t>204</t>
  </si>
  <si>
    <t>564801112</t>
  </si>
  <si>
    <t>Podklad ze štěrkodrti ŠD  s rozprostřením a zhutněním, po zhutnění tl. 40 mm</t>
  </si>
  <si>
    <t>-1027831493</t>
  </si>
  <si>
    <t>0,8*2,3"v rámci trasy kanalizace D2"</t>
  </si>
  <si>
    <t>205</t>
  </si>
  <si>
    <t>564851111</t>
  </si>
  <si>
    <t>Podklad ze štěrkodrti ŠD  s rozprostřením a zhutněním, po zhutnění tl. 150 mm</t>
  </si>
  <si>
    <t>-1360103179</t>
  </si>
  <si>
    <t>0,8*2,85 "v rámci trasy kanalizace D3"</t>
  </si>
  <si>
    <t>0,8*20,8 "v rámci trasy kanalizace D1-1"</t>
  </si>
  <si>
    <t>58,81*0,8+2,9*2,3 "v rámci trasy kanalizace D;D2"</t>
  </si>
  <si>
    <t>206</t>
  </si>
  <si>
    <t>564861111</t>
  </si>
  <si>
    <t>Podklad ze štěrkodrti ŠD  s rozprostřením a zhutněním, po zhutnění tl. 200 mm</t>
  </si>
  <si>
    <t>582423205</t>
  </si>
  <si>
    <t>2*(0,8*14,8) "v rámci trasy kanalizace D"</t>
  </si>
  <si>
    <t>207</t>
  </si>
  <si>
    <t>564730011</t>
  </si>
  <si>
    <t>Podklad nebo kryt z kameniva hrubého drceného  vel. 8-16 mm s rozprostřením a zhutněním, po zhutnění tl. 100 mm</t>
  </si>
  <si>
    <t>1690288821</t>
  </si>
  <si>
    <t>31,49*0,8+35,07*1,8 "v rámci trasy kanalizace D;D3;odpady z FS"</t>
  </si>
  <si>
    <t>208</t>
  </si>
  <si>
    <t>564770111</t>
  </si>
  <si>
    <t>Podklad nebo kryt z kameniva hrubého drceného  vel. 16-32 mm s rozprostřením a zhutněním, po zhutnění tl. 250 mm</t>
  </si>
  <si>
    <t>458058872</t>
  </si>
  <si>
    <t>209</t>
  </si>
  <si>
    <t>564942112</t>
  </si>
  <si>
    <t>Podklad z mechanicky zpevněného kameniva MZK (minerální beton)  s rozprostřením a s hutněním, po zhutnění tl. 130 mm</t>
  </si>
  <si>
    <t>4804842</t>
  </si>
  <si>
    <t>1,4*0,8 "v rámci trasy kanalizace D3"</t>
  </si>
  <si>
    <t>210</t>
  </si>
  <si>
    <t>564962111</t>
  </si>
  <si>
    <t>Podklad z mechanicky zpevněného kameniva MZK (minerální beton)  s rozprostřením a s hutněním, po zhutnění tl. 200 mm</t>
  </si>
  <si>
    <t>1195620255</t>
  </si>
  <si>
    <t>0,8*62,89+0,8*2,85"v rámci trasy kanalizace D1;D1-1;D3"</t>
  </si>
  <si>
    <t>211</t>
  </si>
  <si>
    <t>567122114</t>
  </si>
  <si>
    <t>Podklad ze směsi stmelené cementem SC bez dilatačních spár, s rozprostřením a zhutněním SC C 8/10 (KSC I), po zhutnění tl. 150 mm</t>
  </si>
  <si>
    <t>-595342238</t>
  </si>
  <si>
    <t>7*2,3+47,46*0,8  "v rámci trasy kanalizace D;D2"</t>
  </si>
  <si>
    <t>212</t>
  </si>
  <si>
    <t>596211120R</t>
  </si>
  <si>
    <t>Zpětné provedení rozebrané dlažby z betonových zámkových dlaždic komunikací pro pěší s ložem z kameniva těženého nebo drceného tl. do 40 mm, s vyplněním spár s dvojitým hutněním, vibrováním a se smetením přebytečného materiálu na krajnici tl. 60 mm</t>
  </si>
  <si>
    <t>1301507644</t>
  </si>
  <si>
    <t>Poznámka k položce:_x000D_
-použita původní neporušená dlažba_x000D_
-v rámci položky je započítáno rovněž podkladní lože a výplň spár_x000D_
-zahrnuje rovněž přesun hmot</t>
  </si>
  <si>
    <t>58,81*1,4+2,9*2,9+2,3*1,4 "v rámci trasy kanalizace D;D2"</t>
  </si>
  <si>
    <t>213</t>
  </si>
  <si>
    <t>596212220R</t>
  </si>
  <si>
    <t>Zpětné provedení rozebrané dlažby z betonových zámkových dlaždic pozemních komunikací s ložem z kameniva těženého nebo drceného tl. do 50 mm, s vyplněním spár, s dvojitým hutněním vibrováním a se smetením přebytečného materiálu na krajnici tl. 80 mm</t>
  </si>
  <si>
    <t>1258765947</t>
  </si>
  <si>
    <t>1,4*62,89+1,4*13,7+1,4*1,4+1,4*2,85 "v rámci trasy kanalizace D1;D1-1;D3"</t>
  </si>
  <si>
    <t>214</t>
  </si>
  <si>
    <t>591411111R</t>
  </si>
  <si>
    <t>Zpětné provedení rozebrané dlažby z mozaiky komunikací pro pěší  s vyplněním spár, s dvojím beraněním a se smetením přebytečného materiálu na vzdálenost do 3 m jednobarevné, s ložem tl. do 40 mm z kameniva</t>
  </si>
  <si>
    <t>-406313821</t>
  </si>
  <si>
    <t>Poznámka k položce:_x000D_
-zahrnuje rovněž přesun hmot</t>
  </si>
  <si>
    <t>1,16*20,8 "v rámci trasy kanalizace D1-1"</t>
  </si>
  <si>
    <t>215</t>
  </si>
  <si>
    <t>591211111R</t>
  </si>
  <si>
    <t>Zpětné provedení rozebrané dlažby z kostek (8/10) s provedením lože do tl. 50 mm, s vyplněním spár, s dvojím beraněním a se smetením přebytečného materiálu na krajnici drobných z kamene, do lože z kameniva těženého</t>
  </si>
  <si>
    <t>-2048240925</t>
  </si>
  <si>
    <t>1,4*5,3 "v rámci trasy kanalizace D1"</t>
  </si>
  <si>
    <t>216</t>
  </si>
  <si>
    <t>591211111</t>
  </si>
  <si>
    <t>Kladení dlažby z kostek  s provedením lože do tl. 50 mm, s vyplněním spár, s dvojím beraněním a se smetením přebytečného materiálu na krajnici drobných z kamene, do lože z kameniva těženého</t>
  </si>
  <si>
    <t>1698415938</t>
  </si>
  <si>
    <t>31,49*1,4+35,07*2,4 "v rámci trasy kanalizace D;D3;odpady z FS"</t>
  </si>
  <si>
    <t>217</t>
  </si>
  <si>
    <t>58381007</t>
  </si>
  <si>
    <t>kostka dlažební žula drobná 8/10</t>
  </si>
  <si>
    <t>-194971402</t>
  </si>
  <si>
    <t>128,254*1,02 'Přepočtené koeficientem množství</t>
  </si>
  <si>
    <t>218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</si>
  <si>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</si>
  <si>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</si>
  <si>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-1266267228</t>
  </si>
  <si>
    <t>1,4*14,8 "v rámci trasy kanalizace D"</t>
  </si>
  <si>
    <t>219</t>
  </si>
  <si>
    <t>59246018</t>
  </si>
  <si>
    <t>dlažba velkoformátová betonová plochy do 0,5m2 tl 80mm přírodní</t>
  </si>
  <si>
    <t>-551167599</t>
  </si>
  <si>
    <t>20,72*1,03 'Přepočtené koeficientem množství</t>
  </si>
  <si>
    <t>220</t>
  </si>
  <si>
    <t>565185121</t>
  </si>
  <si>
    <t>Asfaltový beton vrstva podkladní ACP 16 (obalované kamenivo střednězrnné - OKS)  s rozprostřením a zhutněním v pruhu šířky přes 3 m, po zhutnění tl. 150 mm</t>
  </si>
  <si>
    <t>-1149723782</t>
  </si>
  <si>
    <t>7*3,3+47,46*1,4  "v rámci trasy kanalizace D;D2"</t>
  </si>
  <si>
    <t>221</t>
  </si>
  <si>
    <t>573231106</t>
  </si>
  <si>
    <t>Postřik spojovací PS bez posypu kamenivem ze silniční emulze, v množství 0,30 kg/m2</t>
  </si>
  <si>
    <t>-1918397537</t>
  </si>
  <si>
    <t>2*(7*3,3+47,46*1,4)  "v rámci trasy kanalizace D;D2"</t>
  </si>
  <si>
    <t>222</t>
  </si>
  <si>
    <t>577144141</t>
  </si>
  <si>
    <t>Asfaltový beton vrstva obrusná ACO 11 (ABS)  s rozprostřením a se zhutněním z modifikovaného asfaltu v pruhu šířky přes 3 m, po zhutnění tl. 50 mm</t>
  </si>
  <si>
    <t>495715873</t>
  </si>
  <si>
    <t>223</t>
  </si>
  <si>
    <t>571908111</t>
  </si>
  <si>
    <t>Kryt vymývaným dekoračním kamenivem (kačírkem)  tl. 200 mm</t>
  </si>
  <si>
    <t>-157292834</t>
  </si>
  <si>
    <t>0,8*5,37 "v rámci trasy kanalizace D2"</t>
  </si>
  <si>
    <t>224</t>
  </si>
  <si>
    <t>916231113R</t>
  </si>
  <si>
    <t>Zpětné osazení chodníkového obrubníku betonového se zřízením lože, s vyplněním a zatřením spár cementovou maltou ležatého, do lože z betonu prostého</t>
  </si>
  <si>
    <t>-1190797320</t>
  </si>
  <si>
    <t>Poznámka k položce:_x000D_
-použit původní neporušený obrubník_x000D_
-v rámci položky je započítáno rovněž podkladní lože a výplň spár a přesun hmot</t>
  </si>
  <si>
    <t>15 "v rámci trasy kanalizace D1-1;D1;D2;D3"</t>
  </si>
  <si>
    <t>225</t>
  </si>
  <si>
    <t>916111112R</t>
  </si>
  <si>
    <t>Zpětné osazení  obruby z dlažebních kostek v jedné řadě  s ložem tl. přes 50 do 100 mm, s vyplněním a zatřením spár cementovou maltou z velkých kostek, do lože z betonu prostého tř. C 12/15</t>
  </si>
  <si>
    <t>1784803652</t>
  </si>
  <si>
    <t>Poznámka k položce:_x000D_
-použia původní neporušená obruba_x000D_
-v rámci položky je započítáno rovněž podkladní lože a výplň spár a přesun hmot</t>
  </si>
  <si>
    <t>8 "v rámci trasy kanalizace D1-1;D;D3"</t>
  </si>
  <si>
    <t>226</t>
  </si>
  <si>
    <t>916241112R</t>
  </si>
  <si>
    <t>Zpětné osazení obrubníku kamenného se zřízením lože, s vyplněním a zatřením spár cementovou maltou ležatého bez boční opěry, do lože z betonu prostého</t>
  </si>
  <si>
    <t>1390807123</t>
  </si>
  <si>
    <t>8 "v rámci trasy kanalizace D"</t>
  </si>
  <si>
    <t>227</t>
  </si>
  <si>
    <t>998223011R</t>
  </si>
  <si>
    <t>Přesun hmot pro pozemní komunikace a chodníky do 100 m</t>
  </si>
  <si>
    <t>252560408</t>
  </si>
  <si>
    <t>0,169+25,06+10,893+17,575+43,806+0,361+26,079+20,716 "podklady"</t>
  </si>
  <si>
    <t>29,042+4,482 "dlažba"</t>
  </si>
  <si>
    <t>1,753 "kameninový kryt"</t>
  </si>
  <si>
    <t>SO 02 - Závlahy</t>
  </si>
  <si>
    <t xml:space="preserve">    1 - Závlahy - Řad "0"</t>
  </si>
  <si>
    <t xml:space="preserve">    2 - Závlahy - rozvody v rámci parku a MŠ</t>
  </si>
  <si>
    <t xml:space="preserve">    3 - Vodovod studniční vody</t>
  </si>
  <si>
    <t xml:space="preserve">    4 - Rozdělovna - stavební část</t>
  </si>
  <si>
    <t xml:space="preserve">    5 - Rozdělovna - technologické výstrojení vč. trubních rozvodů</t>
  </si>
  <si>
    <t xml:space="preserve">    6 - Akumulační nádrž (strojovna) - technologické výstrojení vč. trubních rozvodů</t>
  </si>
  <si>
    <t xml:space="preserve">    7 - Likvidace odpadů</t>
  </si>
  <si>
    <t xml:space="preserve">    8 - Obnova povrchů - zeleň (travnaté plochy)</t>
  </si>
  <si>
    <t xml:space="preserve">    9 - Obnova povrchů - zpevněný terén</t>
  </si>
  <si>
    <t>Závlahy - Řad "0"</t>
  </si>
  <si>
    <t>-1898155294</t>
  </si>
  <si>
    <t>(0,9+0,2+0,2)*5,46</t>
  </si>
  <si>
    <t>1561445512</t>
  </si>
  <si>
    <t>39238204</t>
  </si>
  <si>
    <t>1,4*6</t>
  </si>
  <si>
    <t>-1825964522</t>
  </si>
  <si>
    <t>Poznámka k položce:_x000D_
-zajištění podepřením, vzepřením nebo vyvěšením, příp. s ochranným bedněním, se zřízením a odstraněním zajišťovací konstrukce, s opotřebením hmot potrubí</t>
  </si>
  <si>
    <t>2*0,9 "kanalizace, potrubí TČ"</t>
  </si>
  <si>
    <t>1796358855</t>
  </si>
  <si>
    <t>Poznámka k položce:_x000D_
-zajištění podepřením, vzepřením nebo vyvěšením, příp. s ochranným bedněním, se zřízením a odstraněním zajišťovací konstrukce, s opotřebením hmot kabelů</t>
  </si>
  <si>
    <t>0,9 "el. kabel"</t>
  </si>
  <si>
    <t>-778820305</t>
  </si>
  <si>
    <t>Poznámka k položce:_x000D_
-zbylá část trasy zemních prací naceněna v rámci SO 01 z důvodu společného výkopu_x000D_
-ruční výkop z důvodu provádění výkopu v ochr. pásmech IS</t>
  </si>
  <si>
    <t>(1,1-0,06)*(0,9*5,46)</t>
  </si>
  <si>
    <t>-1057007559</t>
  </si>
  <si>
    <t>Poznámka k položce:_x000D_
-zbylá část trasy zemních prací naceněna v rámci SO 01 z důvodu společného výkopu_x000D_
-0,3 m onice, 1,0 m h. II. tř., 0,3 m h. III. tř. = h celk. 1,6 m</t>
  </si>
  <si>
    <t>1*(6*1,4)</t>
  </si>
  <si>
    <t>-867733789</t>
  </si>
  <si>
    <t>0,3*(6*1,4)</t>
  </si>
  <si>
    <t>1845535097</t>
  </si>
  <si>
    <t>2*(1,6*6)</t>
  </si>
  <si>
    <t>672295412</t>
  </si>
  <si>
    <t>19,2</t>
  </si>
  <si>
    <t>-1869060117</t>
  </si>
  <si>
    <t>0,1*(1,4*6)</t>
  </si>
  <si>
    <t>0,1*(0,9*5,46)</t>
  </si>
  <si>
    <t>1914261164</t>
  </si>
  <si>
    <t>Poznámka k položce:_x000D_
-vytvoření otvoru pro prostup potrubí zdí (1xrozdělovna, 1xstrojovna AN)</t>
  </si>
  <si>
    <t>0,65+0,14</t>
  </si>
  <si>
    <t>774476819</t>
  </si>
  <si>
    <t>871241141</t>
  </si>
  <si>
    <t>Montáž vodovodního potrubí z plastů v otevřeném výkopu z polyetylenu PE 100 svařovaných na tupo SDR 11/PN16 D 90 x 8,2 mm</t>
  </si>
  <si>
    <t>232018678</t>
  </si>
  <si>
    <t>Poznámka k položce:_x000D_
-půdorysná celková délka potrubí = 67,00 m_x000D_
nutný počet 12 m kusů potrubí  = 6 ks -&gt; 72 m</t>
  </si>
  <si>
    <t>6*12</t>
  </si>
  <si>
    <t>28613556</t>
  </si>
  <si>
    <t>potrubí dvouvrstvé PE100 RC SDR11 90x8,2 dl 12m</t>
  </si>
  <si>
    <t>-221586214</t>
  </si>
  <si>
    <t>877241201</t>
  </si>
  <si>
    <t>Montáž tvarovek na vodovodním plastovém potrubí z polyetylenu PE 100 svařovaných na tupo SDR 11/PN16 oblouků nebo redukcí d 90</t>
  </si>
  <si>
    <t>-1058017204</t>
  </si>
  <si>
    <t>28614867</t>
  </si>
  <si>
    <t>oblouk 90° SDR11 PE 100 RC PN16 D 90mm</t>
  </si>
  <si>
    <t>-33542571</t>
  </si>
  <si>
    <t>877241212R</t>
  </si>
  <si>
    <t>Montáž tvarovek na vodovodním plastovém potrubí z polyetylenu PE 100 svařovaných na tupo d 90</t>
  </si>
  <si>
    <t>1252916556</t>
  </si>
  <si>
    <t>28614815</t>
  </si>
  <si>
    <t>koleno 90° SDR11 PE 100 PN16 D 90mm</t>
  </si>
  <si>
    <t>-1759762652</t>
  </si>
  <si>
    <t>344822711</t>
  </si>
  <si>
    <t>892241111</t>
  </si>
  <si>
    <t>Tlakové zkoušky vodou na potrubí DN do 80</t>
  </si>
  <si>
    <t>744932947</t>
  </si>
  <si>
    <t>892372111</t>
  </si>
  <si>
    <t>Tlakové zkoušky vodou zabezpečení konců potrubí při tlakových zkouškách DN do 300</t>
  </si>
  <si>
    <t>-774105204</t>
  </si>
  <si>
    <t>899721111</t>
  </si>
  <si>
    <t>Signalizační vodič na potrubí DN do 150 mm</t>
  </si>
  <si>
    <t>-1301669245</t>
  </si>
  <si>
    <t>899722112</t>
  </si>
  <si>
    <t>Krytí potrubí z plastů výstražnou fólií z PVC šířky 25 cm</t>
  </si>
  <si>
    <t>-1945554981</t>
  </si>
  <si>
    <t>-1341839630</t>
  </si>
  <si>
    <t>(0,3+0,09)*(1,4*6)</t>
  </si>
  <si>
    <t>(0,3+0,09)*(0,9*5,46)</t>
  </si>
  <si>
    <t>-1670267588</t>
  </si>
  <si>
    <t>5,192*2 'Přepočtené koeficientem množství</t>
  </si>
  <si>
    <t>139725585</t>
  </si>
  <si>
    <t>1,331+5,192</t>
  </si>
  <si>
    <t>-928931021</t>
  </si>
  <si>
    <t>(1,6-(0,3+0,39+0,1))*(1,4*6)</t>
  </si>
  <si>
    <t>(1,1-(0,1+0,39+0,46))*(0,9*5,46)</t>
  </si>
  <si>
    <t>181351005</t>
  </si>
  <si>
    <t>Rozprostření a urovnání ornice v rovině nebo ve svahu sklonu do 1:5 strojně při souvislé ploše do 100 m2, tl. vrstvy přes 250 do 300 mm</t>
  </si>
  <si>
    <t>1890570348</t>
  </si>
  <si>
    <t>8,4</t>
  </si>
  <si>
    <t>64696752</t>
  </si>
  <si>
    <t>0,016+0,033 "zajišťovací kce ve výkopu"</t>
  </si>
  <si>
    <t>0,154 "potrubí"</t>
  </si>
  <si>
    <t>0,003 "tvarovky"</t>
  </si>
  <si>
    <t>0,919 "tlak. zk."</t>
  </si>
  <si>
    <t>0,013 "sign. vodič"</t>
  </si>
  <si>
    <t>0,005 "výstražná fólie"</t>
  </si>
  <si>
    <t>1751836732</t>
  </si>
  <si>
    <t>1,143</t>
  </si>
  <si>
    <t>Závlahy - rozvody v rámci parku a MŠ</t>
  </si>
  <si>
    <t>1753234483</t>
  </si>
  <si>
    <t>10,6*1,6</t>
  </si>
  <si>
    <t>(4,2+1,3+3+1,45+1,45+2+2)*0,7</t>
  </si>
  <si>
    <t>-918375862</t>
  </si>
  <si>
    <t>(2,4+1,5)*0,7</t>
  </si>
  <si>
    <t>1182906934</t>
  </si>
  <si>
    <t>(1*2,2)+(0,3*3,3) "společný výkop řad 1;2;12"</t>
  </si>
  <si>
    <t>0,3*14,2 "samostatný výkop řad 12"</t>
  </si>
  <si>
    <t>0,3*11,3 "společný výkop řad 1;2"</t>
  </si>
  <si>
    <t>(0,3*90,7)+(0,3*2) "samostatný výkop řad 2"</t>
  </si>
  <si>
    <t>(0,3*13)+(0,3*84,4) "samostatný výkop řad 1"</t>
  </si>
  <si>
    <t>(1*1,7)+(0,5*3,9) "společný výkop řad 3-11"</t>
  </si>
  <si>
    <t>0,4*27,4 "společný výkop řad 3;4;5"</t>
  </si>
  <si>
    <t>(0,3*9,9)+(0,3*1,3) "společný výkop řad 3;4"</t>
  </si>
  <si>
    <t>(0,3*60,55)+(0,3*5) "samostatný výkop řad 3"</t>
  </si>
  <si>
    <t>(0,3*51,55)+(0,3*4)  "samostatný výkop řad 4"</t>
  </si>
  <si>
    <t>(0,3*58,2)+(0,3*2)  "samostatný výkop řad 5"</t>
  </si>
  <si>
    <t>0,5*7,5 "společný výkop řad 6-11"</t>
  </si>
  <si>
    <t>(0,3*83,1)+(0,3*5) "samostatný výkop řad 6"</t>
  </si>
  <si>
    <t>(0,5*2)+(0,5*6,3) "společný výkop řad 7-11"</t>
  </si>
  <si>
    <t>0,3*38,7 "společný výkop řad 7;8"</t>
  </si>
  <si>
    <t>(0,3*58,5)+(0,3*4) "samostatný výkop řad 7"</t>
  </si>
  <si>
    <t>0,5*1,7 "společný výkop řad 8-11"</t>
  </si>
  <si>
    <t>(0,3*64,8)+(0,3*4) "samostatný výkop řad 8"</t>
  </si>
  <si>
    <t>0,4*15,6 "společný výkop řad 9-11"</t>
  </si>
  <si>
    <t>(0,3*98,6)+(0,3*19) "samostatný výkop řad 9"</t>
  </si>
  <si>
    <t>(0,3*3)+(0,3*7,6) "společný výkop řad 10;11"</t>
  </si>
  <si>
    <t>(0,3*97,3)+(0,3*4) "samostatný výkop řad 10"</t>
  </si>
  <si>
    <t>0,3*112,3 "samostatný výkop řad 11"</t>
  </si>
  <si>
    <t>-1613663627</t>
  </si>
  <si>
    <t>1*(1,1-0,08)*5,6 "společný výkop řad 1-12 - OP kanalizace, el., potrubí TČ"</t>
  </si>
  <si>
    <t>132151251</t>
  </si>
  <si>
    <t>Hloubení nezapažených rýh šířky přes 800 do 2 000 mm strojně s urovnáním dna do předepsaného profilu a spádu v hornině třídy těžitelnosti I skupiny 1 a 2 do 20 m3</t>
  </si>
  <si>
    <t>-2054172237</t>
  </si>
  <si>
    <t>1*(1,1-0,08)*2,2 "společný výkop řad 1-12"</t>
  </si>
  <si>
    <t>1*(1,1-0,08)*2,8 "společný výkop řad 1;2;12"</t>
  </si>
  <si>
    <t>1*(1,1-0,15)*2,2 "společný výkop řad 1;2;12"</t>
  </si>
  <si>
    <t>1*(1,1-0,15)*1,7 "společný výkop řad 3-11"</t>
  </si>
  <si>
    <t>-523026251</t>
  </si>
  <si>
    <t>0,3*(0,4-0,06)*2 "společný výkop řad 1;2 - OP plyn, el."</t>
  </si>
  <si>
    <t>0,3*(0,4-0,15)*2 "samostatný výkop řad 2 - OP plyn"</t>
  </si>
  <si>
    <t>0,3*(0,4-0,15)*13 "samostatný výkop řad 1 - OP plyn, el., sděl.kab."</t>
  </si>
  <si>
    <t>0,3*(0,4-0,15)*5 "samostatný výkop řad 3 - OP el.osv., sděl. kab."</t>
  </si>
  <si>
    <t>0,3*(0,4-0,15)*4 "samostatný výkop řad 4 - OP el. osv., sděl. kab."</t>
  </si>
  <si>
    <t>0,3*(0,4-0,15)*2 "samostatný výkop řad 5 - OP el. osv."</t>
  </si>
  <si>
    <t>0,3*(0,4-0,15)*5 "samostatný výkop řad 6 - OP el. osv., sděl. kab."</t>
  </si>
  <si>
    <t>0,5*(0,4-0,15)*2 "společný výkop řad 7-11 - OP el. osv."</t>
  </si>
  <si>
    <t>0,3*(0,4-0,15)*4 "samostatný výkop řad 7 - OP el., sděl. kabel."</t>
  </si>
  <si>
    <t>0,3*(0,4-0,15)*4 "samostatný výkop řad 8 - OP el., sděl. kabel."</t>
  </si>
  <si>
    <t>0,3*(0,4-0,15)*19 "samostatný výkop řad 9 - OP el., sděl. kabel., vodovod"</t>
  </si>
  <si>
    <t>0,3*(0,4-0,15)*3 "společný výkop řad 10;11 - OP vodovod"</t>
  </si>
  <si>
    <t>0,3*(0,4-0,15)*4 "samostatný výkop řad 10 - OP el., sděl. kabel."</t>
  </si>
  <si>
    <t>132151102</t>
  </si>
  <si>
    <t>Hloubení nezapažených rýh šířky do 800 mm strojně s urovnáním dna do předepsaného profilu a spádu v hornině třídy těžitelnosti I skupiny 1 a 2 přes 20 do 50 m3</t>
  </si>
  <si>
    <t>-345060488</t>
  </si>
  <si>
    <t>0,3*(0,4-0,15)*3,3 "společný výkop řad 1;2;12"</t>
  </si>
  <si>
    <t>0,3*(0,4-0,15)*14,2 "samostatný výkop řad 12"</t>
  </si>
  <si>
    <t>(0,3*(0,4-0,15)*11,3)+(0,3*(0,4-0,06)*2,2) "společný výkop řad 1;2"</t>
  </si>
  <si>
    <t>0,3*(0,4-0,15)*90,7 "samostatný výkop řad 2"</t>
  </si>
  <si>
    <t>0,3*(0,4-0,15)*84,4 "samostatný výkop řad 1"</t>
  </si>
  <si>
    <t>0,5*(0,4-0,15)*3,9 "společný výkop řad 3-11"</t>
  </si>
  <si>
    <t>0,4*(0,4-0,15)*27,4 "společný výkop řad 3;4;5"</t>
  </si>
  <si>
    <t>(0,3*(0,4-0,06)*1,3)+(0,3*(0,4-0,15)*9,9) "společný výkop řad 3;4"</t>
  </si>
  <si>
    <t>(0,3*(0,4-0,15)*60,55)+(0,3*(0,4-0,06)*4,45) "samostatný výkop řad 3"</t>
  </si>
  <si>
    <t>(0,3*(0,4-0,15)*51,55)+(0,3*(0,4-0,06)*1,45) "samostatný výkop řad 4"</t>
  </si>
  <si>
    <t>(0,3*(0,4-0,15)*58,2)+(0,3*(0,4-0,06)*2) "samostatný výkop řad 5"</t>
  </si>
  <si>
    <t>0,5*(0,4-0,15)*7,5 "společný výkop řad 6-11"</t>
  </si>
  <si>
    <t>(0,3*(0,4-0,06)*2)+(0,3*(0,4-0,15)*83,1) "samostatný výkop řad 6"</t>
  </si>
  <si>
    <t>(0,5*(0,4-0,15)*6,3)+(0,5*0,4*1,6) "společný výkop řad 7-11"</t>
  </si>
  <si>
    <t>0,3*(0,4-0,15)*58,5 "samostatný výkop řad 7"</t>
  </si>
  <si>
    <t>0,3*(0,4-0,15)*38,7 "společný výkop řad 7;8"</t>
  </si>
  <si>
    <t>0,5*(0,4-0,15)*1,7 "společný výkop řad 8-11"</t>
  </si>
  <si>
    <t>0,3*(0,4-0,15)*64,8 "samostatný výkop řad 8"</t>
  </si>
  <si>
    <t>0,4*(0,4-0,15)*15,6 "společný výkop řad 9-11"</t>
  </si>
  <si>
    <t>(0,3*(0,4-0,15)*98,6)+(0,3*(0,4-0,06)*4,3) "samostatný výkop řad 8"</t>
  </si>
  <si>
    <t>0,3*(0,4-0,15)*7,6 "společný výkop řad 10-11"</t>
  </si>
  <si>
    <t>0,3*(0,4-0,15)*97,3 "samostatný výkop řad 10"</t>
  </si>
  <si>
    <t>0,3*(0,4-0,15)*112,3 "samostatný výkop řad 11"</t>
  </si>
  <si>
    <t>977151118</t>
  </si>
  <si>
    <t>Jádrové vrty diamantovými korunkami do stavebních materiálů (železobetonu, betonu, cihel, obkladů, dlažeb, kamene) průměru přes 90 do 100 mm</t>
  </si>
  <si>
    <t>614180711</t>
  </si>
  <si>
    <t>Poznámka k položce:_x000D_
-provedení prostupů pro potrubí v rámci obj. rozdělovny</t>
  </si>
  <si>
    <t>12*0,65</t>
  </si>
  <si>
    <t>977151117R</t>
  </si>
  <si>
    <t>Segmentové těsnění prostupů potrubí velikosti průměru 100 mm vč. dodatečného utěsnění otvoru</t>
  </si>
  <si>
    <t>-258791349</t>
  </si>
  <si>
    <t>-394609251</t>
  </si>
  <si>
    <t>0,05*((1*(5,6+2,2))) "společný výkop řad 1-12"</t>
  </si>
  <si>
    <t>0,05*((1*2,2)+(0,3*3,3)+(1*2,8)) "společný výkop řad 1;2;12"</t>
  </si>
  <si>
    <t>0,05*(0,3*14,2) "samostatný výkop řad 12"</t>
  </si>
  <si>
    <t>0,05*(0,3*(11,3+2,2+2)) "společný výkop řad 1;2"</t>
  </si>
  <si>
    <t>0,05*((0,3*90,7)+(0,3*2)) "samostatný výkop řad 2"</t>
  </si>
  <si>
    <t>0,05*((0,3*13)+(0,3*84,4)) "samostatný výkop řad 1"</t>
  </si>
  <si>
    <t>0,05*((1*1,7)+(0,5*3,9)) "společný výkop řad 3-11"</t>
  </si>
  <si>
    <t>0,05*(0,4*27,4)"společný výkop řad 3;4;5"</t>
  </si>
  <si>
    <t>0,05*((0,3*9,9)+(0,3*1,3)) "společný výkop řad 3;4"</t>
  </si>
  <si>
    <t>0,05*((0,3*60,55)+(0,3*5)) "samostatný výkop řad 3"</t>
  </si>
  <si>
    <t>0,05*((0,3*51,55)+(0,3*4))  "samostatný výkop řad 4"</t>
  </si>
  <si>
    <t>0,05*(0,5*7,5) "společný výkop řad 6-11"</t>
  </si>
  <si>
    <t>0,05*((0,3*(83,1+5+2))) "samostatný výkop řad 6"</t>
  </si>
  <si>
    <t>0,05*((0,5*(2+6,3+1,6))) "společný výkop řad 7-11"</t>
  </si>
  <si>
    <t>0,05*((0,3*58,5)+(0,3*4) )"samostatný výkop řad 7"</t>
  </si>
  <si>
    <t>0,05*(0,3*38,7) "společný výkop řad 7;8"</t>
  </si>
  <si>
    <t>0,05*(0,5*1,7) "společný výkop řad 8-11"</t>
  </si>
  <si>
    <t>0,05*((0,3*64,8)+(0,3*4)) "samostatný výkop řad 8"</t>
  </si>
  <si>
    <t>0,05*(0,4*15,6) "společný výkop řad 9-11"</t>
  </si>
  <si>
    <t>0,05*((0,3*(98,6+19+4,3))) "samostatný výkop řad 9"</t>
  </si>
  <si>
    <t>0,05*((0,3*3)+(0,3*7,6)) "společný výkop řad 10;11"</t>
  </si>
  <si>
    <t>0,05*((0,3*97,3)+(0,3*4)) "samostatný výkop řad 10"</t>
  </si>
  <si>
    <t>0,05*(0,3*112,3) "samostatný výkop řad 11"</t>
  </si>
  <si>
    <t>871161141R</t>
  </si>
  <si>
    <t>Montáž potrubí z nizkohustotního PE pro závlahy otevřený výkop D 32 x 3,0 mm</t>
  </si>
  <si>
    <t>-122158413</t>
  </si>
  <si>
    <t>129+122+109+111+132+140+171 "řad 1;3;4;6;7;8;11"</t>
  </si>
  <si>
    <t>28613652</t>
  </si>
  <si>
    <t>potrubí vodovodní LDPE (rPE) D 32x3,0mm</t>
  </si>
  <si>
    <t>-1365374108</t>
  </si>
  <si>
    <t>914*1,015 'Přepočtené koeficientem množství</t>
  </si>
  <si>
    <t>871171141</t>
  </si>
  <si>
    <t>Montáž potrubí z nizkohustotního PE pro závlahy otevřený výkop D 40 x 3,7 mm</t>
  </si>
  <si>
    <t>1618204818</t>
  </si>
  <si>
    <t>30 "řad 12"</t>
  </si>
  <si>
    <t>28613653</t>
  </si>
  <si>
    <t>potrubí vodovodní LDPE (rPE) D 40x3,7mm</t>
  </si>
  <si>
    <t>1042505195</t>
  </si>
  <si>
    <t>30*1,015 'Přepočtené koeficientem množství</t>
  </si>
  <si>
    <t>871181141</t>
  </si>
  <si>
    <t>Montáž potrubí z nizkohustotního PE pro závlahy otevřený výkop D 50 x 4,6 mm</t>
  </si>
  <si>
    <t>-1951326320</t>
  </si>
  <si>
    <t>124+103+170+160 "řad 2;5;9;10"</t>
  </si>
  <si>
    <t>28613654</t>
  </si>
  <si>
    <t>potrubí vodovodní LDPE (rPE) D 50x4,6mm</t>
  </si>
  <si>
    <t>248740409</t>
  </si>
  <si>
    <t>557*1,015 'Přepočtené koeficientem množství</t>
  </si>
  <si>
    <t>877161110R1</t>
  </si>
  <si>
    <t>Montáž tvarovek na závlahovém potrubí z plastických trub d32 mm</t>
  </si>
  <si>
    <t>604308213</t>
  </si>
  <si>
    <t>28615010R1</t>
  </si>
  <si>
    <t>koleno svěrné 45° d32mm</t>
  </si>
  <si>
    <t>-827955820</t>
  </si>
  <si>
    <t>6 "řad 3"</t>
  </si>
  <si>
    <t>6 "řad 4"</t>
  </si>
  <si>
    <t>4 "řad 7"</t>
  </si>
  <si>
    <t>4 "řad 8"</t>
  </si>
  <si>
    <t>28615010R2</t>
  </si>
  <si>
    <t>koleno svěrné 90° d32mm</t>
  </si>
  <si>
    <t>1973701081</t>
  </si>
  <si>
    <t>3 "řad 1"</t>
  </si>
  <si>
    <t>4 "řad 3"</t>
  </si>
  <si>
    <t>3 "řad 4"</t>
  </si>
  <si>
    <t>3 "řad 6"</t>
  </si>
  <si>
    <t>2 "řad 7"</t>
  </si>
  <si>
    <t>3 "řad 8"</t>
  </si>
  <si>
    <t>8 "řad 11"</t>
  </si>
  <si>
    <t>28615010R3</t>
  </si>
  <si>
    <t>T-kus svěrný d32mm</t>
  </si>
  <si>
    <t>428987001</t>
  </si>
  <si>
    <t>9 "řad 1"</t>
  </si>
  <si>
    <t>9 "řad 6"</t>
  </si>
  <si>
    <t>13 "řad 7"</t>
  </si>
  <si>
    <t>10 "řad 8"</t>
  </si>
  <si>
    <t>11 "řad 11"</t>
  </si>
  <si>
    <t>28615010R4</t>
  </si>
  <si>
    <t>zátka svěrná d32mm</t>
  </si>
  <si>
    <t>915192051</t>
  </si>
  <si>
    <t>1+1+1+1+2+2+2 "řad 1;3;4;6;7;8;11"</t>
  </si>
  <si>
    <t>877161110R2</t>
  </si>
  <si>
    <t>Montáž tvarovek na závlahovém potrubí z plastických trub d40 mm</t>
  </si>
  <si>
    <t>-1774523823</t>
  </si>
  <si>
    <t>28615011R1</t>
  </si>
  <si>
    <t>koleno svěrné 90° d40mm</t>
  </si>
  <si>
    <t>-1576539790</t>
  </si>
  <si>
    <t>3 "řad 12"</t>
  </si>
  <si>
    <t>28615011R2</t>
  </si>
  <si>
    <t>T-kus svěrný 90° d40mm</t>
  </si>
  <si>
    <t>1225185592</t>
  </si>
  <si>
    <t>1 "řad 12"</t>
  </si>
  <si>
    <t>28615011R3</t>
  </si>
  <si>
    <t>zátka svěrná 90° d40mm</t>
  </si>
  <si>
    <t>-535534916</t>
  </si>
  <si>
    <t>877161110R3</t>
  </si>
  <si>
    <t>Montáž tvarovek na závlahovém potrubí z plastických trub d50 mm</t>
  </si>
  <si>
    <t>-1524528800</t>
  </si>
  <si>
    <t>28615012R1</t>
  </si>
  <si>
    <t>koleno svěrné 45° d50mm</t>
  </si>
  <si>
    <t>-1617853664</t>
  </si>
  <si>
    <t>4 "řad 5"</t>
  </si>
  <si>
    <t>4 "řad 9"</t>
  </si>
  <si>
    <t>2 "řad 2"</t>
  </si>
  <si>
    <t>10 "řad 10"</t>
  </si>
  <si>
    <t>28615012R2</t>
  </si>
  <si>
    <t>koleno svěrné 90° d50mm</t>
  </si>
  <si>
    <t>205652081</t>
  </si>
  <si>
    <t>3 "řad 2"</t>
  </si>
  <si>
    <t>3 "řad 5"</t>
  </si>
  <si>
    <t>17 "řad 9"</t>
  </si>
  <si>
    <t>5 "řad 10"</t>
  </si>
  <si>
    <t>28615012R3</t>
  </si>
  <si>
    <t>T-kus svěrný d50mm</t>
  </si>
  <si>
    <t>-322677954</t>
  </si>
  <si>
    <t>9 "řad 2"</t>
  </si>
  <si>
    <t>9 "řad 5"</t>
  </si>
  <si>
    <t>12 "řad 9"</t>
  </si>
  <si>
    <t>11 "řad 10"</t>
  </si>
  <si>
    <t>28615012R4</t>
  </si>
  <si>
    <t>zátka svěrná d50mm</t>
  </si>
  <si>
    <t>1077410521</t>
  </si>
  <si>
    <t>1+1+2+2 "řad2;5;9;10"</t>
  </si>
  <si>
    <t>877161110R4</t>
  </si>
  <si>
    <t>Instalace trysek na závlahovém potrubí vč. jejich nastavení</t>
  </si>
  <si>
    <t>1782060031</t>
  </si>
  <si>
    <t>31900R</t>
  </si>
  <si>
    <t>rotační postřikovač</t>
  </si>
  <si>
    <t>-1201035917</t>
  </si>
  <si>
    <t>Poznámka k položce:_x000D_
včetně propojovací tvarovky/fitinky_x000D_
-použití: parky, veřejné plochy a menší sportovní plochy_x000D_
-možnost uzavřít průtok vody postřikovačem_x000D_
-nastavení výseče 40° - 360° _x000D_
-poloměr dostřiku cca 6 m – 16 m_x000D_
-vzestup paprsku vody – standardní trysky 26°, trysky s nízkým vzestupem 12°_x000D_
-výška výsuvníku cca 12,5 cm</t>
  </si>
  <si>
    <t>9+9+6+6+9+9+12+8+11+10+10+1</t>
  </si>
  <si>
    <t>871241151R</t>
  </si>
  <si>
    <t>Instalace chráničky závlahového potrubí d90mm v otevřeném výkopu</t>
  </si>
  <si>
    <t>-595822625</t>
  </si>
  <si>
    <t>4,7 "řad 1;2"</t>
  </si>
  <si>
    <t>2*2,2 "řad 7;8;9;10;11"</t>
  </si>
  <si>
    <t>1,9 "řad 3;4"</t>
  </si>
  <si>
    <t>3,6+2,1 "řad 3"</t>
  </si>
  <si>
    <t>2,1 "řad 4"</t>
  </si>
  <si>
    <t>2,6 "řad 5"</t>
  </si>
  <si>
    <t>2,6 "řad 6"</t>
  </si>
  <si>
    <t>14,6+3 "řad 9"</t>
  </si>
  <si>
    <t>28613571R</t>
  </si>
  <si>
    <t>potrubí HDPE (PE100 RC) d125mm</t>
  </si>
  <si>
    <t>-405580994</t>
  </si>
  <si>
    <t>41,6*1,015 'Přepočtené koeficientem množství</t>
  </si>
  <si>
    <t>899911101R</t>
  </si>
  <si>
    <t>Kluzné objímky (pojízdná sedla)  pro zasunutí potrubí do chráničky vnějšího průměru potrubí do 125 mm</t>
  </si>
  <si>
    <t>-292305596</t>
  </si>
  <si>
    <t>Poznámka k položce:_x000D_
-distanční osová vzdálenost po 1m</t>
  </si>
  <si>
    <t>5 "řad 1;2"</t>
  </si>
  <si>
    <t>2*2 "řad 7;8;9;10;11"</t>
  </si>
  <si>
    <t>2 "řad 3;4"</t>
  </si>
  <si>
    <t>4+2 "řad 3"</t>
  </si>
  <si>
    <t>2 "řad 4"</t>
  </si>
  <si>
    <t>15+3 "řad 9"</t>
  </si>
  <si>
    <t>899913122R</t>
  </si>
  <si>
    <t>Uzavření-utěsnění konců chrániček</t>
  </si>
  <si>
    <t>-484922776</t>
  </si>
  <si>
    <t>11*2</t>
  </si>
  <si>
    <t>-964744894</t>
  </si>
  <si>
    <t>0,25*1*(5,6+2,2) "společný výkop řad 1-12"</t>
  </si>
  <si>
    <t>(0,25*1*(2,8+2,2))+(0,15*0,3*3,3) "společný výkop řad 1;2;12"</t>
  </si>
  <si>
    <t>0,14*0,3*14,2 "sam. výkop řad 12"</t>
  </si>
  <si>
    <t>0,15*0,3*11,3 "společný výkop řad 1;2"</t>
  </si>
  <si>
    <t>0,19*0,3*(2,2+2) "společný výkop řad 1;2-chránička"</t>
  </si>
  <si>
    <t>0,15*0,3*(90,7+2) "sam. výkop řad 2"</t>
  </si>
  <si>
    <t>0,132*0,3*(13+84,4) "sam. výkop řad 1"</t>
  </si>
  <si>
    <t>(0,25*1*1,7) +(0,15*0,5*3,9)  "společný výkop řad 3-11"</t>
  </si>
  <si>
    <t>0,15*0,4*27,4 "společný výkop řad 3;4;5"</t>
  </si>
  <si>
    <t>0,132*0,3*9,9 "společný výkop řad 3;4"</t>
  </si>
  <si>
    <t>0,19*0,3*1,3 "společný výkop řad 3;4-chránička"</t>
  </si>
  <si>
    <t>0,132*0,3*(60,55+5) "sam. výkop řad 3"</t>
  </si>
  <si>
    <t>0,19*0,3*4,45 "sam. výkop řad 3-chránička"</t>
  </si>
  <si>
    <t>0,132*0,3*(51,55+4) "sam. výkop řad 4"</t>
  </si>
  <si>
    <t>0,19*0,3*1,45 "sam. výkop řad 4-chránička"</t>
  </si>
  <si>
    <t>0,150*0,3*(58,2+2) "sam. výkop řad 5"</t>
  </si>
  <si>
    <t>0,19*0,3*2 "sam. výkop řad 5-chránička"</t>
  </si>
  <si>
    <t>0,15*0,5*7,5 "společný výkop řad 6-11"</t>
  </si>
  <si>
    <t>0,132*0,3*(83,1+5) "sam. výkop řad 6"</t>
  </si>
  <si>
    <t>0,19*0,3*2 "sam. výkop řad 6-chránička"</t>
  </si>
  <si>
    <t>0,15*0,5*(2+6,3) "společný výkop řad 7-11"</t>
  </si>
  <si>
    <t>0,19*0,5*1,6 "společný výkop řad 7-11-2xchránička"</t>
  </si>
  <si>
    <t>0,132*0,3*38,7 "společný výkop řad 7;8"</t>
  </si>
  <si>
    <t>0,132*0,3*(4+58,5) "sam. výkop řad 7"</t>
  </si>
  <si>
    <t>0,15*0,5*1,7 "společný výkop řad 8-11"</t>
  </si>
  <si>
    <t>0,132*0,3*(4+64,8) "sam. výkop řad 8"</t>
  </si>
  <si>
    <t>0,15*0,4*15,6 "společný výkop řad 9-11"</t>
  </si>
  <si>
    <t>0,15*0,3*(19+98,6-14,6)  "sam. výkop řad 9"</t>
  </si>
  <si>
    <t>0,19*0,3*(4,3+14,6)  "sam. výkop řad 9-chránička"</t>
  </si>
  <si>
    <t>0,15*0,3*(3+7,6) "společný výkop řad 10-11"</t>
  </si>
  <si>
    <t>0,15*0,3*(4+97,3) "sam. výkop řad 10"</t>
  </si>
  <si>
    <t>0,132*0,3*112,3 "sam. výkop řad 11"</t>
  </si>
  <si>
    <t>58337310</t>
  </si>
  <si>
    <t>štěrkopísek frakce 0/4</t>
  </si>
  <si>
    <t>-741684872</t>
  </si>
  <si>
    <t>51,438*2 'Přepočtené koeficientem množství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</si>
  <si>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</si>
  <si>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</si>
  <si>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-1924271777</t>
  </si>
  <si>
    <t>16,59+51,438</t>
  </si>
  <si>
    <t>190603953</t>
  </si>
  <si>
    <t>1501</t>
  </si>
  <si>
    <t>-2010162076</t>
  </si>
  <si>
    <t>899722111</t>
  </si>
  <si>
    <t>Krytí potrubí z plastů výstražnou fólií z PVC šířky 20 cm</t>
  </si>
  <si>
    <t>761011131</t>
  </si>
  <si>
    <t>Poznámka k položce:_x000D_
-umístění ve výkopu šíře 0,3 - 0,5 m</t>
  </si>
  <si>
    <t>1076</t>
  </si>
  <si>
    <t>899722114</t>
  </si>
  <si>
    <t>Krytí potrubí z plastů výstražnou fólií z PVC šířky 40 cm</t>
  </si>
  <si>
    <t>1613500462</t>
  </si>
  <si>
    <t>Poznámka k položce:_x000D_
-umístění ve výkopu šíře 1 m</t>
  </si>
  <si>
    <t>2*(5,6+2,2+2,8+2,2+1,7)</t>
  </si>
  <si>
    <t>-9366514</t>
  </si>
  <si>
    <t>0,34*1*(5,6+2,2) "spol. výkop ř. 1-12"</t>
  </si>
  <si>
    <t>(0,34*1*(2,8+2,2))+(0,05*0,3*3,3) "spol. výkop ř. 1;2;12"</t>
  </si>
  <si>
    <t>0,06*0,3*14,2 "sam. výkop ř. 12"</t>
  </si>
  <si>
    <t>0,05*0,3*11,3 "spol. výkop ř. 1;2"</t>
  </si>
  <si>
    <t>0,05*0,3*(90,7+2) "sam. výkop ř. 2"</t>
  </si>
  <si>
    <t>0,068*0,3*(13+84,4) "sam. výkop ř. 1"</t>
  </si>
  <si>
    <t>(0,34*1*1,7)+(0,05*0,5*3,9) "spol. výkop ř. 3-11"</t>
  </si>
  <si>
    <t>0,05*0,4*27,4 "spol. výkop ř. 3;4;5"</t>
  </si>
  <si>
    <t>0,068*0,3*9,9 "spol. výkop ř. 3;4"</t>
  </si>
  <si>
    <t>0,068*0,3*(60,55+5) "sam. výkop ř. 3"</t>
  </si>
  <si>
    <t>0,068*0,3*(51,55+4) "sam. výkop ř. 4"</t>
  </si>
  <si>
    <t>0,05*0,3*(58,2+2) "sam. výkop ř. 5"</t>
  </si>
  <si>
    <t>0,05*0,5*7,5 "spol. výkop . 6-11"</t>
  </si>
  <si>
    <t>0,068*0,3*(83,1+5) "sam. výkop ř. 6"</t>
  </si>
  <si>
    <t>0,05*0,5*(2+6,3) "spol. výkop ř. 7-11"</t>
  </si>
  <si>
    <t>0,068*0,3*38,7 "spol. výkop ř. 7;8"</t>
  </si>
  <si>
    <t>0,068*0,3*(4+58,5) "sam. výkop ř. 7"</t>
  </si>
  <si>
    <t>0,05*0,5*1,7 "spol. výkop ř. 8-11"</t>
  </si>
  <si>
    <t>0,068*0,3*(4+64,8) "sam. výkop ř. 8"</t>
  </si>
  <si>
    <t>0,05*0,4*15,6 "spol. výkop ř. 9-11"</t>
  </si>
  <si>
    <t>0,05*0,3*(19+98,6-14,6) "sam. výkop ř. 9</t>
  </si>
  <si>
    <t>0,16*0,3*14,6 "sam. výkop ř. 9</t>
  </si>
  <si>
    <t>0,05*0,3*(3+7,6) "spol. výkop ř. 10;11"</t>
  </si>
  <si>
    <t>0,05*0,3*(4+97,3) "sam. výkop ř. 10"</t>
  </si>
  <si>
    <t>0,068*0,3*112,3 "sam. výkop ř. 11"</t>
  </si>
  <si>
    <t>-661461255</t>
  </si>
  <si>
    <t>335,19</t>
  </si>
  <si>
    <t>49428188</t>
  </si>
  <si>
    <t>0,241+0,012+0,373 "potrubí"</t>
  </si>
  <si>
    <t>0,002+0,002+0,005+0,001+0,002+0,002+0,003 "tvarovky"</t>
  </si>
  <si>
    <t>0,006 "postřikovače"</t>
  </si>
  <si>
    <t>0,118+0,003+0,004 "chráničky"</t>
  </si>
  <si>
    <t>0,459 "tlak zk."</t>
  </si>
  <si>
    <t>0,066+0,004 "výstražná fólie"</t>
  </si>
  <si>
    <t>348265328</t>
  </si>
  <si>
    <t>1,303</t>
  </si>
  <si>
    <t>Vodovod studniční vody</t>
  </si>
  <si>
    <t>-1176280722</t>
  </si>
  <si>
    <t>(49,5*0,8) "výkop část vodovod"</t>
  </si>
  <si>
    <t>(31,5*0,3)+(16,3*0,35) "výkop část el."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</si>
  <si>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</si>
  <si>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</si>
  <si>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-1106706452</t>
  </si>
  <si>
    <t>1,1*31</t>
  </si>
  <si>
    <t>-1038855687</t>
  </si>
  <si>
    <t>2*0,8 "el. kabel, sděl. kabel"</t>
  </si>
  <si>
    <t>1102273317</t>
  </si>
  <si>
    <t>47,5*0,8*(1,2-0,15) "výkop část vod."</t>
  </si>
  <si>
    <t>(29,5*0,3*(0,8-0,15))+(16,3*0,35*(0,8-0,15)) "výkop část kab."</t>
  </si>
  <si>
    <t>340570920</t>
  </si>
  <si>
    <t>(2*0,8*(1,2-0,15))+(2*0,8*(1,6-(0,12+0,3)))</t>
  </si>
  <si>
    <t>(2*0,3*(0,8-0,15))+(2*0,3*(1,1-0,12))</t>
  </si>
  <si>
    <t>132154102</t>
  </si>
  <si>
    <t>Hloubení zapažených rýh šířky do 800 mm strojně s urovnáním dna do předepsaného profilu a spádu v hornině třídy těžitelnosti I skupiny 1 a 2 přes 20 do 50 m3</t>
  </si>
  <si>
    <t>-276833188</t>
  </si>
  <si>
    <t>29*0,8*(1,6-(0,12+0,3)) "výkop část vod."</t>
  </si>
  <si>
    <t>29*0,3*(1,1-0,12) "výkop část el."</t>
  </si>
  <si>
    <t>-1526194814</t>
  </si>
  <si>
    <t>29*0,8*0,3</t>
  </si>
  <si>
    <t>83046414</t>
  </si>
  <si>
    <t>2*0,8*0,3</t>
  </si>
  <si>
    <t>1064223531</t>
  </si>
  <si>
    <t>2*(31*1,6)</t>
  </si>
  <si>
    <t>1187057889</t>
  </si>
  <si>
    <t>99,2</t>
  </si>
  <si>
    <t>997380964</t>
  </si>
  <si>
    <t>80,5*0,8*0,1</t>
  </si>
  <si>
    <t>(31+31,5+16,3)*0,3*0,1</t>
  </si>
  <si>
    <t>177581187</t>
  </si>
  <si>
    <t>1851795631</t>
  </si>
  <si>
    <t>1216737592</t>
  </si>
  <si>
    <t>-2020716577</t>
  </si>
  <si>
    <t>82*1,02 'Přepočtené koeficientem množství</t>
  </si>
  <si>
    <t>-748306846</t>
  </si>
  <si>
    <t>871211141</t>
  </si>
  <si>
    <t>Montáž vodovodního potrubí z plastů v otevřeném výkopu z polyetylenu PE 100 svařovaných na tupo SDR 11/PN16 D 63 x 5,8 mm</t>
  </si>
  <si>
    <t>686823021</t>
  </si>
  <si>
    <t>28613173</t>
  </si>
  <si>
    <t>potrubí vodovodní PE100 SDR11 se signalizační vrstvou 100m 63x5,8mm</t>
  </si>
  <si>
    <t>537039205</t>
  </si>
  <si>
    <t>85*1,015 'Přepočtené koeficientem množství</t>
  </si>
  <si>
    <t>877211201</t>
  </si>
  <si>
    <t>Montáž tvarovek na vodovodním plastovém potrubí z polyetylenu PE 100 svařovaných na tupo SDR 11/PN16 oblouků nebo redukcí d 63</t>
  </si>
  <si>
    <t>-1037584770</t>
  </si>
  <si>
    <t>28614895R</t>
  </si>
  <si>
    <t>oblouk 30° SDR11 PE 100 PN16 D 63mm</t>
  </si>
  <si>
    <t>447913384</t>
  </si>
  <si>
    <t>28614895</t>
  </si>
  <si>
    <t>oblouk 45° SDR11 PE 100 PN16 D 63mm</t>
  </si>
  <si>
    <t>996587072</t>
  </si>
  <si>
    <t>28614865R</t>
  </si>
  <si>
    <t>oblouk 60° SDR11 PE 100 PN16 D 63mm</t>
  </si>
  <si>
    <t>-1461622353</t>
  </si>
  <si>
    <t>28614865</t>
  </si>
  <si>
    <t>oblouk 90° SDR11 PE 100 PN16 D 63mm</t>
  </si>
  <si>
    <t>-240901133</t>
  </si>
  <si>
    <t>877211110R</t>
  </si>
  <si>
    <t xml:space="preserve">Montáž tvarovek na vodovodním plastovém potrubí z polyetylenu PE 100 </t>
  </si>
  <si>
    <t>-121960892</t>
  </si>
  <si>
    <t>28653055R</t>
  </si>
  <si>
    <t>koleno 90° PE 100 PN16 D 63mm</t>
  </si>
  <si>
    <t>-1202143905</t>
  </si>
  <si>
    <t>28653133R</t>
  </si>
  <si>
    <t>přírubový spoj PE 100 SDR11 63mm</t>
  </si>
  <si>
    <t>1553879553</t>
  </si>
  <si>
    <t xml:space="preserve">Poznámka k položce:_x000D_
-nákružek lemový PE 100 SDR11 63mm_x000D_
-příruba DN50, těsnění_x000D_
</t>
  </si>
  <si>
    <t>-769213709</t>
  </si>
  <si>
    <t>Poznámka k položce:_x000D_
-zřízení otvoru pro prostup potrubí (1x studna, 1x strojovna AN)</t>
  </si>
  <si>
    <t>2*(0,100+0,140)</t>
  </si>
  <si>
    <t>977151118R</t>
  </si>
  <si>
    <t>-1455575227</t>
  </si>
  <si>
    <t>724149101R</t>
  </si>
  <si>
    <t>Montáž čerpadla vodovodního ponorného</t>
  </si>
  <si>
    <t>-1186661341</t>
  </si>
  <si>
    <t>42623100R</t>
  </si>
  <si>
    <t>čerpadlo ponorné vodovodní do vrtu/studny DN 25 (Rp 1") H 20m Q 1,0l/s</t>
  </si>
  <si>
    <t>2048720909</t>
  </si>
  <si>
    <t>Poznámka k položce:_x000D_
-montáž čerpadla vč. případných potřebných fitinek a přechodu PE 2"-DN50</t>
  </si>
  <si>
    <t>-718137753</t>
  </si>
  <si>
    <t>-842156993</t>
  </si>
  <si>
    <t>-1377182849</t>
  </si>
  <si>
    <t>29+2+47,5+2 "vodovod-modrá"</t>
  </si>
  <si>
    <t>29+2+29,5+2+16,3 "el.-červená"</t>
  </si>
  <si>
    <t>-426230611</t>
  </si>
  <si>
    <t>80,5</t>
  </si>
  <si>
    <t>-935494111</t>
  </si>
  <si>
    <t>(0,363*0,8)*(31+49,5) "část vodovod"</t>
  </si>
  <si>
    <t>(0,285*(31+31,5)*0,3)+(0,285*16,3*0,35) "část el."</t>
  </si>
  <si>
    <t>-178228029</t>
  </si>
  <si>
    <t>30,347*2 'Přepočtené koeficientem množství</t>
  </si>
  <si>
    <t>-1891932193</t>
  </si>
  <si>
    <t>8,804+30,347</t>
  </si>
  <si>
    <t>-140817162</t>
  </si>
  <si>
    <t>(0,717*31*0,8)+(0,587*49,5*0,8) "část vod."</t>
  </si>
  <si>
    <t>(0,295*0,3*31)+(0,265*0,3*31,5)*(0,265*0,35*16,30) "část el."</t>
  </si>
  <si>
    <t>528913264</t>
  </si>
  <si>
    <t>54,755</t>
  </si>
  <si>
    <t>-251354916</t>
  </si>
  <si>
    <t>0,091 "potrubí"</t>
  </si>
  <si>
    <t>0,001+0,001 "tvarovky"</t>
  </si>
  <si>
    <t>0,014 "čerpadlo"</t>
  </si>
  <si>
    <t>0,011 "výstražná fólie"</t>
  </si>
  <si>
    <t>0,015 "sign. vodič"</t>
  </si>
  <si>
    <t>1669052002</t>
  </si>
  <si>
    <t>1,052</t>
  </si>
  <si>
    <t>Rozdělovna - stavební část</t>
  </si>
  <si>
    <t>113106341</t>
  </si>
  <si>
    <t>Rozebrání dlažeb a dílců při překopech inženýrských sítí s přemístěním hmot na skládku na vzdálenost do 3 m nebo s naložením na dopravní prostředek strojně plochy jednotlivě do 15 m2 komunikací pro pěší s ložem z kameniva nebo živice a s výplní spár z betonových nebo kameninových dlaždic, desek nebo tvarovek</t>
  </si>
  <si>
    <t>-1471627555</t>
  </si>
  <si>
    <t>15*0,5</t>
  </si>
  <si>
    <t>2118400596</t>
  </si>
  <si>
    <t>(15,5-5,7)*0,5*(1-0,08)</t>
  </si>
  <si>
    <t>-501137122</t>
  </si>
  <si>
    <t>Poznámka k položce:_x000D_
-hloubení v rozsahu OP IS (vodovod, plynovod, potrubí TČ)</t>
  </si>
  <si>
    <t>5,7*0,5*(1-0,08)</t>
  </si>
  <si>
    <t>963051113</t>
  </si>
  <si>
    <t>Bourání železobetonových stropů  deskových, tl. přes 80 mm</t>
  </si>
  <si>
    <t>-1366722780</t>
  </si>
  <si>
    <t>3,5*3,6*0,1</t>
  </si>
  <si>
    <t>963013530</t>
  </si>
  <si>
    <t>Bourání stropů s keramickou výplní  jakékoliv tloušťky</t>
  </si>
  <si>
    <t>-1909941787</t>
  </si>
  <si>
    <t>3,5*3,6*0,16</t>
  </si>
  <si>
    <t>961031411</t>
  </si>
  <si>
    <t>Bourání základů ze zdiva cihelného  na maltu cementovou</t>
  </si>
  <si>
    <t>1882649740</t>
  </si>
  <si>
    <t>(0,145*0,65*3,5)+(0,95*0,145*2,9)+(0,145*0,355*2,9) "zdi"</t>
  </si>
  <si>
    <t>(0,28*0,2*0,17)+(0,28*0,3*0,17) "kapsy pro uložení ŽB trámu"</t>
  </si>
  <si>
    <t>985131111</t>
  </si>
  <si>
    <t>Očištění ploch stěn, rubu kleneb a podlah tlakovou vodou</t>
  </si>
  <si>
    <t>-800143247</t>
  </si>
  <si>
    <t>(1,61*2,9)+(1,81*3)+(1,7*2,9)+(1,56*3)</t>
  </si>
  <si>
    <t>3*2,9</t>
  </si>
  <si>
    <t>4,493*3,55</t>
  </si>
  <si>
    <t>413125001</t>
  </si>
  <si>
    <t>Montáž tyčových dílců - trámů, průvlaků a ztužidel ze železobetonu nebo předpjatého betonu s nesvařovanými spoji do 1,5 t</t>
  </si>
  <si>
    <t>-935487452</t>
  </si>
  <si>
    <t>Poznámka k položce:_x000D_
-včetně provedení maltového lože tl. 10 mm MC30</t>
  </si>
  <si>
    <t>59341277R</t>
  </si>
  <si>
    <t>ŽB trám, beton C30/37-XC4-XF1, bet, výztuž, r. 0,28x0,22x3,5 m (bxhxl)</t>
  </si>
  <si>
    <t>-1033577209</t>
  </si>
  <si>
    <t>953962113R</t>
  </si>
  <si>
    <t>Kotvy chemické s vyvrtáním otvoru  do zdiva z plných cihel tmel, hloubka 100 mm, velikost M 12</t>
  </si>
  <si>
    <t>987535702</t>
  </si>
  <si>
    <t>Poznámka k položce:_x000D_
-jako kotvy použita bet. výztuž "roxor" průměru 10 mm</t>
  </si>
  <si>
    <t>81+16</t>
  </si>
  <si>
    <t>341361821</t>
  </si>
  <si>
    <t>Výztuž stěn a příček nosných svislých nebo šikmých, rovných nebo oblých z betonářské oceli 10 505 (R) nebo BSt 500</t>
  </si>
  <si>
    <t>1224152292</t>
  </si>
  <si>
    <t>1,20*((11,5+3,3)/1000) "spojovací trny"</t>
  </si>
  <si>
    <t>1,20*((58+2,1+4,15+5,2+3,45+3,65+2,7)/1000) "výztuž věnec"</t>
  </si>
  <si>
    <t>341351311</t>
  </si>
  <si>
    <t>Bednění stěn a příček nosných rovné jednostranné zřízení</t>
  </si>
  <si>
    <t>-1645284900</t>
  </si>
  <si>
    <t>(0,125*3)+(0,26*2,62)</t>
  </si>
  <si>
    <t>341351111</t>
  </si>
  <si>
    <t>Bednění stěn a příček nosných rovné oboustranné za každou stranu zřízení</t>
  </si>
  <si>
    <t>-1434522139</t>
  </si>
  <si>
    <t>(2*0,415*3,5)+(2*0,3*2,62)</t>
  </si>
  <si>
    <t>341321410R</t>
  </si>
  <si>
    <t>ŽB věnec beton C25/30-XC4-XF1</t>
  </si>
  <si>
    <t>128160246</t>
  </si>
  <si>
    <t>Poznámka k položce:_x000D_
-výztuž naceněna v samostatné položce_x000D_
-krytí výztuže min. 35 mm</t>
  </si>
  <si>
    <t>3,145*0,28*0,125</t>
  </si>
  <si>
    <t>2,62*0,19*0,20</t>
  </si>
  <si>
    <t>(2,62*0,355*0,24)+(2,62*0,21*0,175)</t>
  </si>
  <si>
    <t>(3,5*0,65*0,24)+(3,5*0,33*0,175)</t>
  </si>
  <si>
    <t>341351312</t>
  </si>
  <si>
    <t>Bednění stěn a příček nosných rovné jednostranné odstranění</t>
  </si>
  <si>
    <t>263909435</t>
  </si>
  <si>
    <t>1,056</t>
  </si>
  <si>
    <t>341351112</t>
  </si>
  <si>
    <t>Bednění stěn a příček nosných rovné oboustranné za každou stranu odstranění</t>
  </si>
  <si>
    <t>-767203382</t>
  </si>
  <si>
    <t>4,477</t>
  </si>
  <si>
    <t>411121121</t>
  </si>
  <si>
    <t>Montáž prefabrikovaných železobetonových stropů  se zalitím spár, včetně podpěrné konstrukce, na cementovou maltu ze stropních panelů šířky do 1200 mm a délky do 3800 mm</t>
  </si>
  <si>
    <t>1837875174</t>
  </si>
  <si>
    <t xml:space="preserve">Poznámka k položce:_x000D_
-v rámci panelů zbudovány otvory viz D.2.3.1_x000D_
-v rámci zaliti spár instalována zálivková výztuž průměru 8 mm ocel 10 425 dl. 3,69 m_x000D_
</t>
  </si>
  <si>
    <t>59347936R</t>
  </si>
  <si>
    <t>stropní panel ŽB "SPIROLL" 1,19x3,29x0,16 m (bxlxh), prefabrikát, PPD 171</t>
  </si>
  <si>
    <t>-318569046</t>
  </si>
  <si>
    <t>59347935R</t>
  </si>
  <si>
    <t>stropní panel ŽB "SPIROLL" 0,82x3,29x0,16 m (bxlxh), prefabrikát, PPD 171</t>
  </si>
  <si>
    <t>-252024570</t>
  </si>
  <si>
    <t>323784692</t>
  </si>
  <si>
    <t>Poznámka k položce:_x000D_
-prostupový otvor průměru 200 mm, již zbudován v rámci stropního panelu_x000D_
-instalace odvětrávacího potrubí z nerezi_x000D_
-přímé potrubí DN150 mm dl. 0,5m, 2x koleno 90° DN150_x000D_
-instalace větrací mřížky se síťkou proti hmyzu_x000D_
-utěsnění prostupu bentonitový proužek 2x_x000D_
-zalití cem./bet. zálivkou_x000D_
---položka zahrnuje rovněž přesun hmot a montáž</t>
  </si>
  <si>
    <t>953942425R</t>
  </si>
  <si>
    <t>Osazování rámů litinových poklopů s vybudováním betonového rámu do vysekaných kapes nebo připravených otvorů pro rámy litinových poklopů vč. přesunu hmot</t>
  </si>
  <si>
    <t>1282169116</t>
  </si>
  <si>
    <t>28661933R</t>
  </si>
  <si>
    <t>poklo litinový pro otvor r. 600x600 mm s rámem r. 710x710 mm pro třídu zatížení B125, vodotěsný, opatřený panty a zámkem</t>
  </si>
  <si>
    <t>-34103490</t>
  </si>
  <si>
    <t>711541164R</t>
  </si>
  <si>
    <t>Provedení izolace pásy přitavením  NAIP</t>
  </si>
  <si>
    <t>-724912252</t>
  </si>
  <si>
    <t>62832001</t>
  </si>
  <si>
    <t>pás asfaltový natavitelný oxidovaný tl 3,5mm typu V60 S35 s vložkou ze skleněné rohože, s jemnozrnným minerálním posypem</t>
  </si>
  <si>
    <t>-321504302</t>
  </si>
  <si>
    <t>55*1,2 'Přepočtené koeficientem množství</t>
  </si>
  <si>
    <t>631351101</t>
  </si>
  <si>
    <t>Bednění v podlahách  rýh a hran zřízení</t>
  </si>
  <si>
    <t>900808167</t>
  </si>
  <si>
    <t>14,3*0,2</t>
  </si>
  <si>
    <t>631311215R</t>
  </si>
  <si>
    <t>Mazanina z betonu  prostého se zvýšenými nároky na prostředí tl. přes 50 do 100 mm tř. C 30/37-XC4-XF4</t>
  </si>
  <si>
    <t>1517698182</t>
  </si>
  <si>
    <t>(0,08*3,545*3,55)+(0,11*4,493*3,55)</t>
  </si>
  <si>
    <t>631319181R</t>
  </si>
  <si>
    <t>Příplatek k cenám mazanin  za sklon do 35° od vodorovné roviny mazanina tl. přes 50 do 100 mm</t>
  </si>
  <si>
    <t>2128933538</t>
  </si>
  <si>
    <t>2,761</t>
  </si>
  <si>
    <t>631319203</t>
  </si>
  <si>
    <t>Příplatek k cenám betonových mazanin za vyztužení  ocelovými vlákny (drátkobeton) objemové vyztužení 25 kg/m3</t>
  </si>
  <si>
    <t>1467311746</t>
  </si>
  <si>
    <t>631362021</t>
  </si>
  <si>
    <t>Výztuž mazanin  ze svařovaných sítí z drátů typu KARI</t>
  </si>
  <si>
    <t>-837663440</t>
  </si>
  <si>
    <t>0,135</t>
  </si>
  <si>
    <t>631351102</t>
  </si>
  <si>
    <t>Bednění v podlahách  rýh a hran odstranění</t>
  </si>
  <si>
    <t>95263620</t>
  </si>
  <si>
    <t>2,86</t>
  </si>
  <si>
    <t>783937161R</t>
  </si>
  <si>
    <t>Krycí (uzavírací) nátěr betonové venkovní plochy dvojnásobný epoxidový vodou ředitelný</t>
  </si>
  <si>
    <t>841590761</t>
  </si>
  <si>
    <t>8,038*3,55</t>
  </si>
  <si>
    <t>1516953241</t>
  </si>
  <si>
    <t>2*0,65 "prostupy pro el."</t>
  </si>
  <si>
    <t>977151125</t>
  </si>
  <si>
    <t>Jádrové vrty diamantovými korunkami do stavebních materiálů (železobetonu, betonu, cihel, obkladů, dlažeb, kamene) průměru přes 180 do 200 mm</t>
  </si>
  <si>
    <t>-2136259702</t>
  </si>
  <si>
    <t>0,315 "prostup pro odvětrávání"</t>
  </si>
  <si>
    <t>953735115R</t>
  </si>
  <si>
    <t>Odvětrání vodorovné plastovými troubami DN do 160 mm vč. utěsnění prostupu</t>
  </si>
  <si>
    <t>-19326238</t>
  </si>
  <si>
    <t>Poznámka k položce:_x000D_
-instalace přímého PVC potrubí dl. 0,315 m DN150 mm_x000D_
-instalace větracích mřížek 2 ks_x000D_
-instalace axiálního ventilátoru do potrubí DN150 mm_x000D_
-utěsnění prostupu bentonitový proužek+cem.zálivka / montážní pěna_x000D_
---položka zahrnuje rovněž přesun hmot a montáž</t>
  </si>
  <si>
    <t>-1563094973</t>
  </si>
  <si>
    <t>711191011</t>
  </si>
  <si>
    <t>Provedení nátěru adhezního můstku na ploše svislé S</t>
  </si>
  <si>
    <t>137275611</t>
  </si>
  <si>
    <t>(1,61*2,9)+(1,81*3)+(1,7*2,9)+(1,56*3) "1. nátěr stěn"</t>
  </si>
  <si>
    <t>(1,81*2,9)+(1,45*3+0,36*3+0,28*3)+(1,81*2,9)+(1,81*3) "2. nátěr stěn"</t>
  </si>
  <si>
    <t>58585000</t>
  </si>
  <si>
    <t>hmota nátěrová adhezní můstek pro savé i nesavé podklady</t>
  </si>
  <si>
    <t>1088833179</t>
  </si>
  <si>
    <t>41,907*0,118 'Přepočtené koeficientem množství</t>
  </si>
  <si>
    <t>711191001</t>
  </si>
  <si>
    <t>Provedení nátěru adhezního můstku na ploše vodorovné V</t>
  </si>
  <si>
    <t>740257513</t>
  </si>
  <si>
    <t>4,493*3,55 "strop venkovní strana tech. místnost sokol"</t>
  </si>
  <si>
    <t>3*(2,9*3) "2xpodlaha+1xstrop rozdělovna"</t>
  </si>
  <si>
    <t>2089035306</t>
  </si>
  <si>
    <t>42,05*0,118 'Přepočtené koeficientem množství</t>
  </si>
  <si>
    <t>985311115</t>
  </si>
  <si>
    <t>Reprofilace betonu sanačními maltami na cementové bázi ručně stěn, tloušťky přes 40 do 50 mm</t>
  </si>
  <si>
    <t>1665244845</t>
  </si>
  <si>
    <t xml:space="preserve">(1,61*2,9)+(1,81*3)+(1,7*2,9)+(1,56*3) </t>
  </si>
  <si>
    <t>985312114</t>
  </si>
  <si>
    <t>Stěrka k vyrovnání ploch reprofilovaného betonu stěn, tloušťky do 5 mm</t>
  </si>
  <si>
    <t>-333553406</t>
  </si>
  <si>
    <t>(1,81*2,9)+(1,45*3+0,36*3+0,28*3)+(1,81*2,9)+(1,81*3)</t>
  </si>
  <si>
    <t>985311315</t>
  </si>
  <si>
    <t>Reprofilace betonu sanačními maltami na cementové bázi ručně rubu kleneb a podlah, tloušťky přes 40 do 50 mm</t>
  </si>
  <si>
    <t>-1356705589</t>
  </si>
  <si>
    <t>2,9*3 "strop vnitřní rozdělovna"</t>
  </si>
  <si>
    <t>632451101</t>
  </si>
  <si>
    <t>Potěr cementový samonivelační ze suchých směsí tloušťky přes 2 do 5 mm</t>
  </si>
  <si>
    <t>-1468493598</t>
  </si>
  <si>
    <t>2,9*3 "podlaha"</t>
  </si>
  <si>
    <t>985311912</t>
  </si>
  <si>
    <t>Reprofilace betonu sanačními maltami na cementové bázi ručně Příplatek k cenám za plochu do 10 m2 jednotlivě</t>
  </si>
  <si>
    <t>-283534157</t>
  </si>
  <si>
    <t>(1,61*2,9)+(1,81*3)+(1,7*2,9)+(1,56*3) +8,7+8,7</t>
  </si>
  <si>
    <t>784111021</t>
  </si>
  <si>
    <t>Obroušení podkladu stěrky v místnostech výšky do 3,80 m</t>
  </si>
  <si>
    <t>327468079</t>
  </si>
  <si>
    <t>(1,81*2,9)+(1,45*3+0,36*3+0,28*3)+(1,81*2,9)+(1,81*3)+8,7 "stěny+strop"</t>
  </si>
  <si>
    <t>612131121</t>
  </si>
  <si>
    <t>Podkladní a spojovací vrstva vnitřních omítaných ploch  penetrace akrylát-silikonová nanášená ručně stěn</t>
  </si>
  <si>
    <t>1494553535</t>
  </si>
  <si>
    <t>611131121</t>
  </si>
  <si>
    <t>Podkladní a spojovací vrstva vnitřních omítaných ploch  penetrace akrylát-silikonová nanášená ručně stropů</t>
  </si>
  <si>
    <t>876472871</t>
  </si>
  <si>
    <t>8,7</t>
  </si>
  <si>
    <t>784321031</t>
  </si>
  <si>
    <t>Malby silikátové dvojnásobné, bílé v místnostech výšky do 3,80 m</t>
  </si>
  <si>
    <t>705460457</t>
  </si>
  <si>
    <t>631311114</t>
  </si>
  <si>
    <t>Mazanina z betonu  prostého bez zvýšených nároků na prostředí tl. přes 50 do 80 mm tř. C 16/20</t>
  </si>
  <si>
    <t>-2044579589</t>
  </si>
  <si>
    <t>8,7*0,05</t>
  </si>
  <si>
    <t>783937161</t>
  </si>
  <si>
    <t>Krycí (uzavírací) nátěr betonových podlah dvojnásobný epoxidový vodou ředitelný</t>
  </si>
  <si>
    <t>-1575970024</t>
  </si>
  <si>
    <t>783997151</t>
  </si>
  <si>
    <t>Krycí (uzavírací) nátěr betonových podlah Příplatek k cenám za provedení protiskluzné vrstvy prosypem křemičitým pískem nebo skleněnými kuličkami</t>
  </si>
  <si>
    <t>1821288857</t>
  </si>
  <si>
    <t>-1953941328</t>
  </si>
  <si>
    <t>11,75*0,5*0,54</t>
  </si>
  <si>
    <t>3,75*0,5*0,85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</si>
  <si>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</si>
  <si>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</si>
  <si>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1564653262</t>
  </si>
  <si>
    <t>14,34</t>
  </si>
  <si>
    <t>59217001</t>
  </si>
  <si>
    <t>obrubník betonový zahradní 1000x50x250mm</t>
  </si>
  <si>
    <t>748188916</t>
  </si>
  <si>
    <t>767861000</t>
  </si>
  <si>
    <t>Montáž vnitřních kovových žebříků přímých délky do 2 m, ukotvených do zdiva</t>
  </si>
  <si>
    <t>-1347866660</t>
  </si>
  <si>
    <t>44983026</t>
  </si>
  <si>
    <t>žebřík výstupový jednoduchý přímý z nerezové oceli dl 2m</t>
  </si>
  <si>
    <t>1468804783</t>
  </si>
  <si>
    <t>1622055059</t>
  </si>
  <si>
    <t>18,5</t>
  </si>
  <si>
    <t>Rozdělovna - technologické výstrojení vč. trubních rozvodů</t>
  </si>
  <si>
    <t>722140110R</t>
  </si>
  <si>
    <t xml:space="preserve">Rozdělovač ze svařovaného nerez potrubí </t>
  </si>
  <si>
    <t>-1727545459</t>
  </si>
  <si>
    <t>Poznámka k položce:_x000D_
svařovaný komplet z nerez potrubí (komponenty viz níže):_x000D_
-přímé potrubí dl. 1,65 m DN150_x000D_
-3x příruba DN150 přivařovací_x000D_
-1x příruba DN150 zaslepovací_x000D_
-7x nátrubek DN25 opatřený závitem_x000D_
-1x nátrubek DN32 opatřený závitem_x000D_
-4x nátrubek DN40 opatřený závitem_x000D_
-1x nátrubek DN15 opatřený závitem_x000D_
--položka rovněž zahrnuje montáž a přesun hmot</t>
  </si>
  <si>
    <t>857311131R</t>
  </si>
  <si>
    <t>Montáž tvarovek na potrubí z nerezu s  těsněním DN 150</t>
  </si>
  <si>
    <t>1399302143</t>
  </si>
  <si>
    <t>Poznámka k položce:_x000D_
--položka rovněž zahrnuje montáž a přesun hmot</t>
  </si>
  <si>
    <t>5510R</t>
  </si>
  <si>
    <t>redukce nerez DN150-80</t>
  </si>
  <si>
    <t>-69312303</t>
  </si>
  <si>
    <t>722219104</t>
  </si>
  <si>
    <t>Montáž armatur vodovodních přírubových DN 80 ostatní typ</t>
  </si>
  <si>
    <t>-1946780812</t>
  </si>
  <si>
    <t>42221212</t>
  </si>
  <si>
    <t>šoupě přírubové vodovodní krátká stavební dl DN 80 PN10-16</t>
  </si>
  <si>
    <t>-700491267</t>
  </si>
  <si>
    <t>857311132R</t>
  </si>
  <si>
    <t>1812081122</t>
  </si>
  <si>
    <t>55261341R</t>
  </si>
  <si>
    <t>koleno 90° z ušlechtilé oceli (nerez) přírubový spoj DN 80</t>
  </si>
  <si>
    <t>-1375087310</t>
  </si>
  <si>
    <t>722239101</t>
  </si>
  <si>
    <t>Armatury se dvěma závity montáž vodovodních armatur se dvěma závity ostatních typů G 1/2</t>
  </si>
  <si>
    <t>-1898522544</t>
  </si>
  <si>
    <t>55114124</t>
  </si>
  <si>
    <t>kohout kulový PN 42 T 185°C chromovaný 1/2" červený</t>
  </si>
  <si>
    <t>-836636443</t>
  </si>
  <si>
    <t>722239103</t>
  </si>
  <si>
    <t>Armatury se dvěma závity montáž vodovodních armatur se dvěma závity ostatních typů G 1</t>
  </si>
  <si>
    <t>-195616255</t>
  </si>
  <si>
    <t>55114128</t>
  </si>
  <si>
    <t>kohout kulový PN 35 T 185°C chromovaný 1" červený</t>
  </si>
  <si>
    <t>1841448974</t>
  </si>
  <si>
    <t>40564135</t>
  </si>
  <si>
    <t>ventil elektromagnetický na neagresivní kapaliny a plyny bez napětí uzavřený PN 16 T 80°C G 1"</t>
  </si>
  <si>
    <t>2006758948</t>
  </si>
  <si>
    <t>722239104</t>
  </si>
  <si>
    <t>Armatury se dvěma závity montáž vodovodních armatur se dvěma závity ostatních typů G 5/4</t>
  </si>
  <si>
    <t>-803925052</t>
  </si>
  <si>
    <t>55114130</t>
  </si>
  <si>
    <t>kohout kulový PN 35 T 185°C chromovaný 1"1/4 červený</t>
  </si>
  <si>
    <t>510176887</t>
  </si>
  <si>
    <t>40564114</t>
  </si>
  <si>
    <t>ventil elektromagnetický na neagresivní kapaliny a plyny bez napětí uzavřený PN 16 T 130°C G 1 1/4"</t>
  </si>
  <si>
    <t>591574221</t>
  </si>
  <si>
    <t>722239105</t>
  </si>
  <si>
    <t>Armatury se dvěma závity montáž vodovodních armatur se dvěma závity ostatních typů G 6/4</t>
  </si>
  <si>
    <t>-1081951852</t>
  </si>
  <si>
    <t>55114132</t>
  </si>
  <si>
    <t>kohout kulový PN 35 T 185°C chromovaný 1"1/2 červený</t>
  </si>
  <si>
    <t>-412687670</t>
  </si>
  <si>
    <t>40564115</t>
  </si>
  <si>
    <t>ventil elektromagnetický na neagresivní kapaliny a plyny bez napětí uzavřený PN 16 T 130°C G 1 1/2"</t>
  </si>
  <si>
    <t>396902016</t>
  </si>
  <si>
    <t>877161101R</t>
  </si>
  <si>
    <t xml:space="preserve">Montáž tvarovek/fitinek na vodovodním plastovém potrubí </t>
  </si>
  <si>
    <t>-1180515516</t>
  </si>
  <si>
    <t>Poznámka k položce:_x000D_
-dodatečná montáž fitinek pro napojení ventilů na potrubí závlahového systému_x000D_
(vsuvky, šreoubení...)</t>
  </si>
  <si>
    <t>722181123R</t>
  </si>
  <si>
    <t>Zajištění uchycení instalovaných trubních rozvodů v rozdělovně</t>
  </si>
  <si>
    <t>1623219488</t>
  </si>
  <si>
    <t>Poznámka k položce:_x000D_
-konzoly, objímky...</t>
  </si>
  <si>
    <t>722290213R</t>
  </si>
  <si>
    <t>Zkouška těsnosti vodovodního potrubí do DN 150 v prostorách rozdělovny</t>
  </si>
  <si>
    <t>-1199087452</t>
  </si>
  <si>
    <t>3,5</t>
  </si>
  <si>
    <t>724411102</t>
  </si>
  <si>
    <t>Kompresor pístový</t>
  </si>
  <si>
    <t>1854377969</t>
  </si>
  <si>
    <t xml:space="preserve">Poznámka k položce:_x000D_
předpokládané parametry:_x000D_
-pístový kompresor_x000D_
-sání 160 l/min, výtlak 84 l/min_x000D_
-zásobník 24 l_x000D_
-max. tlak 8 bar_x000D_
-Pp= 1,1 kW, 230 V, 50 Hz_x000D_
-m= 18 kg, r. 610x320x590 mm_x000D_
-součástí regulátor tlaku – tlakový redukční ventil na výstupu_x000D_
-připojení rychlospojkou DN7,2_x000D_
-rychlospojka DN7,2 s vnějším závitem 1/2" (napojení spojky na kohout DN15)_x000D_
</t>
  </si>
  <si>
    <t>998722101</t>
  </si>
  <si>
    <t>Přesun hmot pro vnitřní vodovod  stanovený z hmotnosti přesunovaného materiálu vodorovná dopravní vzdálenost do 50 m v objektech výšky do 6 m</t>
  </si>
  <si>
    <t>-2059127495</t>
  </si>
  <si>
    <t>0,003+0,007+0,001+0,003+0,004+0,01+0,001+0,018 "ventily, kouhouty, kompresor"</t>
  </si>
  <si>
    <t>Akumulační nádrž (strojovna) - technologické výstrojení vč. trubních rozvodů</t>
  </si>
  <si>
    <t>722140109R</t>
  </si>
  <si>
    <t>Potrubí z ocelových trubek z ušlechtilé oceli (nerez) spojované přírubovými spoji  DN 80 vč. tvarovek a jejich montáže</t>
  </si>
  <si>
    <t>733604884</t>
  </si>
  <si>
    <t>Poznámka k položce:_x000D_
-&gt;předpokládané množství materiálu:_x000D_
-přímé potrubí DN80 mm dl. 600 mm - 2 ks_x000D_
-6 ks 90° kolen DN80_x000D_
-12 ks přírubových spojů DN80 (příruby navařené na přímé kusy, kolena)_x000D_
-4 ks redukované příruby DN80/50_x000D_
-těsnění přírubových spojů_x000D_
vč. montáže a přesunu hmot_x000D_
uspořádání viz výkres D.2.5</t>
  </si>
  <si>
    <t>-1532355270</t>
  </si>
  <si>
    <t>4221R</t>
  </si>
  <si>
    <t>klapka zpětná litinová PN16 DN 80 mm</t>
  </si>
  <si>
    <t>1775800598</t>
  </si>
  <si>
    <t>2*1</t>
  </si>
  <si>
    <t>4222R</t>
  </si>
  <si>
    <t>ventil uzavírací přímý z ocelolitiny DN 80 mm</t>
  </si>
  <si>
    <t>943580374</t>
  </si>
  <si>
    <t>2*2</t>
  </si>
  <si>
    <t>891246331</t>
  </si>
  <si>
    <t>Montáž vodovodních armatur na potrubí vtokových košů v objektech DN 80</t>
  </si>
  <si>
    <t>-582924900</t>
  </si>
  <si>
    <t>4223R</t>
  </si>
  <si>
    <t>vtokový koš DN 80 mm, přírubový</t>
  </si>
  <si>
    <t>1608521562</t>
  </si>
  <si>
    <t>724141101R</t>
  </si>
  <si>
    <t>Čerpadlo vysokotlaké odstředivé Q= 7l/s pro H=60 m</t>
  </si>
  <si>
    <t>-1228908021</t>
  </si>
  <si>
    <t xml:space="preserve">Poznámka k položce:_x000D_
parametry čerpadla:_x000D_
-pro čerpání závlahových vod_x000D_
-zapojení 1+1 (hlavní+rezervní)_x000D_
-výkon Q = 7 l/s pro H = 60 m_x000D_
-příkon P = 7,5 kW, 400 V, 50 Hz, 13,7 A_x000D_
-hmotnost 86 kg_x000D_
---položka zahrnuje rovněž  přesun a montáž technologie_x000D_
</t>
  </si>
  <si>
    <t>724211207R</t>
  </si>
  <si>
    <t>Tlaková membránová nádoba 310 l</t>
  </si>
  <si>
    <t>-1752298099</t>
  </si>
  <si>
    <t>Poznámka k položce:_x000D_
parametry:_x000D_
-objem 310 l, pracovní tlak 0,6 MPa_x000D_
-Ø534 mm, výška 1510 mm_x000D_
---položka zahrnuje rovněž  přesun a montáž technologie</t>
  </si>
  <si>
    <t>734163428</t>
  </si>
  <si>
    <t>Tlakový pískový ocelový rychlofitlr (sestava dvou filtrů)</t>
  </si>
  <si>
    <t>-1805266467</t>
  </si>
  <si>
    <t>Poznámka k položce:_x000D_
parametry:_x000D_
-sest. dvojice filtrů Ø770 mm, ovládací sestavy potrubí a armatur_x000D_
-připojení DN 80_x000D_
-řídící jednotka s automatickým proplachem_x000D_
-pracovní tlak 0,6 MPa_x000D_
-nominál. kapacita soustavy Q = 45 m3/h (12,5 l/s)_x000D_
-pracovní kapacita soustavy Q = 26 m3/h (7,2 l/s)_x000D_
-hmotnost cca 375 kg (2x375 kg - celá sestava)_x000D_
---položka zahrnuje rovněž přesun a montáž technologie</t>
  </si>
  <si>
    <t>722173239R</t>
  </si>
  <si>
    <t>Potrubí z plastových trubek (PVC-U) spoj lepeníi vč. tvarovek a jejich montáže</t>
  </si>
  <si>
    <t>640352466</t>
  </si>
  <si>
    <t>Poznámka k položce:_x000D_
-&gt;předpokládané množství materiálu:_x000D_
-přímé potrubí d90 mm dl. 12 m_x000D_
-koleno 90° d90 - 11 ks_x000D_
-T-kus DN80 - 2 ks_x000D_
-T-kus redukovaný d90-d40 - 1 ks_x000D_
-přímé potrubí d40 mm dl. 2 m_x000D_
-přírubový spoj (příruba, těsnění, lemo. nákružek, spojka) DN80 - 8 ks_x000D_
-koleno 90° d40 - 1 ks_x000D_
-přímé potrubí d63 mm dl. 3,4 m_x000D_
-koleno 90° d63 - 5 ks_x000D_
-T-kus DN50_x000D_
-přírubový spoj (příruba, těsnění, lemo. nákružek, spojka) DN50 - 1ks_x000D_
vč. montáže a přesunu hmot_x000D_
uspořádání viz výkres D.2.5</t>
  </si>
  <si>
    <t>722219104R</t>
  </si>
  <si>
    <t>Montáž armatur vodovodních plastových DN 80 spoj lepený</t>
  </si>
  <si>
    <t>-61163925</t>
  </si>
  <si>
    <t>Poznámka k položce:_x000D_
montáž vč. přesunu hmot</t>
  </si>
  <si>
    <t>4224R</t>
  </si>
  <si>
    <t>kohout kulový PVC-U DN80, lepený spoj</t>
  </si>
  <si>
    <t>873481623</t>
  </si>
  <si>
    <t>4225R</t>
  </si>
  <si>
    <t>klapka zpětná PVC-U DN80, lepený spoj</t>
  </si>
  <si>
    <t>321645884</t>
  </si>
  <si>
    <t>722219102R</t>
  </si>
  <si>
    <t>Montáž armatur vodovodních plastových DN 50 spoj lepený</t>
  </si>
  <si>
    <t>-2004175885</t>
  </si>
  <si>
    <t>4226R</t>
  </si>
  <si>
    <t>kohout kulový PVC-U DN50, lepený spoj</t>
  </si>
  <si>
    <t>1261368280</t>
  </si>
  <si>
    <t>722219101R</t>
  </si>
  <si>
    <t>Montáž armatur vodovodních plastových DN 32 spoj lepený</t>
  </si>
  <si>
    <t>828593748</t>
  </si>
  <si>
    <t>42231500</t>
  </si>
  <si>
    <t>kohout kulový PVC-U DN32, lepený spoj</t>
  </si>
  <si>
    <t>-757021170</t>
  </si>
  <si>
    <t>722263210R</t>
  </si>
  <si>
    <t xml:space="preserve">Suchoběžný vícevtokový vodoměr na studenou vodu DN 25,PN16 s pulzním výstupem_x000D_
</t>
  </si>
  <si>
    <t>-154397796</t>
  </si>
  <si>
    <t>Poznámka k položce:_x000D_
-montáž do vodorovné polohy, metrolog. tř.B_x000D_
-nominál. průtok Qn = 4 m3/h_x000D_
-součástí jsou i připojovací tvarovky/fitinky_x000D_
---montáž vč. přesunu hmot</t>
  </si>
  <si>
    <t>722181122R</t>
  </si>
  <si>
    <t>Zajištění uchycení instalovaných trubních rozvodů ve strojovně AN</t>
  </si>
  <si>
    <t>-789828254</t>
  </si>
  <si>
    <t>722290215R</t>
  </si>
  <si>
    <t>Zkouška těsnosti vodovodního potrubí do DN 100 v prostorách strojovny AN</t>
  </si>
  <si>
    <t>-814493056</t>
  </si>
  <si>
    <t>71R</t>
  </si>
  <si>
    <t>Zajištění  likvidace přebytečné výkopové zeminy a kamení v souladu se zk. O odpadech č. 185/2001Sb. v platném znění_x000D_
BEZ POPLATKU, VIZ ZADÁVACÍ DOKUMENTACE</t>
  </si>
  <si>
    <t>6000349</t>
  </si>
  <si>
    <t xml:space="preserve">Poznámka k položce:_x000D_
-předpokládané zatřízení dle Katalogu odpadů pod kódem 17 05 04_x000D_
-"BEZ POPLATKU" - Přebytečné množství zeminy bude přemístěno na místo (deponii) určené investorem situované v k.ú. Holice v Čechách předpokládané vzdálenosti do 5 km bez poplatku za uložení_x000D_
_x000D_
</t>
  </si>
  <si>
    <t>242,8</t>
  </si>
  <si>
    <t>72R</t>
  </si>
  <si>
    <t>-732423037</t>
  </si>
  <si>
    <t>11,083</t>
  </si>
  <si>
    <t>73R</t>
  </si>
  <si>
    <t>1889156093</t>
  </si>
  <si>
    <t>16,082</t>
  </si>
  <si>
    <t>74R</t>
  </si>
  <si>
    <t>1902376133</t>
  </si>
  <si>
    <t>Poznámka k položce:_x000D_
-ceny za naložení materiálu jsou zahrnuty v rámci demoličních položek a položek hloubení rýh_x000D_
-předpokládaná vzdálenost skládky do 23 km_x000D_
-odvoz zeminy pouze do 5 km (Přebytečné množství zeminy bude přemístěno na místo (deponii) určené investorem situované v k.ú. Holice v Čechách předpokládané vzdálenosti do 5 km bez poplatku za uložení)</t>
  </si>
  <si>
    <t>242,8+11,083+16,082</t>
  </si>
  <si>
    <t>75R</t>
  </si>
  <si>
    <t>-2096442511</t>
  </si>
  <si>
    <t>(11,083+16,082)*22</t>
  </si>
  <si>
    <t>242,8*4</t>
  </si>
  <si>
    <t>Obnova povrchů - zeleň (travnaté plochy)</t>
  </si>
  <si>
    <t>254077781</t>
  </si>
  <si>
    <t>1,4*6  "řad 0"</t>
  </si>
  <si>
    <t>(49,5*0,8)+(31,5*0,3)+(16,3*0,35) "vodovod studna+el."</t>
  </si>
  <si>
    <t>1,7*(2,2+1,7) "závlahy park a MŠ č.1"</t>
  </si>
  <si>
    <t>1*(3,3+14,2+11,3+90,7+2+13+84,4+9,9+60,55+5+4,45+58,2+2+51,55+4+83,1+5+4+58,5+38,7+4+64,8+19+98,6+3+7,6+4+97,3+112,3) "závlahy park a MŠ č.2"</t>
  </si>
  <si>
    <t>1,2*(3,9+7,5+2+6,3+1,7) "závlahy park a MŠ č.3"</t>
  </si>
  <si>
    <t>1,1*(27,4+15,6) "závlahy park a MŠ č.4"</t>
  </si>
  <si>
    <t>-872726154</t>
  </si>
  <si>
    <t>-1889060811</t>
  </si>
  <si>
    <t>1157,215*0,03 'Přepočtené koeficientem množství</t>
  </si>
  <si>
    <t>228</t>
  </si>
  <si>
    <t>-1866821609</t>
  </si>
  <si>
    <t>1157,215</t>
  </si>
  <si>
    <t>229</t>
  </si>
  <si>
    <t>471686985</t>
  </si>
  <si>
    <t>1157,215*0,015 'Přepočtené koeficientem množství</t>
  </si>
  <si>
    <t>230</t>
  </si>
  <si>
    <t>-1691657577</t>
  </si>
  <si>
    <t>7,29 "substrát pro trávníky"</t>
  </si>
  <si>
    <t>0,017 "travni semeno"</t>
  </si>
  <si>
    <t>231</t>
  </si>
  <si>
    <t>998231431</t>
  </si>
  <si>
    <t>Přesun hmot pro sadovnické a krajinářské úpravy - ručně bez užití mechanizace Příplatek k cenám za zvětšený přesun přes vymezenou největší dopravní vzdálenost za každých dalších i započatých 100 m</t>
  </si>
  <si>
    <t>1791369066</t>
  </si>
  <si>
    <t>7,307</t>
  </si>
  <si>
    <t>Obnova povrchů - zpevněný terén</t>
  </si>
  <si>
    <t>232</t>
  </si>
  <si>
    <t>1816598316</t>
  </si>
  <si>
    <t>0,9*5,46"řad 0"</t>
  </si>
  <si>
    <t>31*1,1 "vodovod+el. studna"</t>
  </si>
  <si>
    <t>0,3*15,4 "chodník dlažba kamenná"</t>
  </si>
  <si>
    <t>0,3*4,3 "chodník dlažba zámková"</t>
  </si>
  <si>
    <t>0,5*1,6 "mlatová cesta"</t>
  </si>
  <si>
    <t>0,5*11,75 "plocha chodníku podél rozdělovny"</t>
  </si>
  <si>
    <t>1*10,6 "chodník před Sokolovnou"</t>
  </si>
  <si>
    <t>233</t>
  </si>
  <si>
    <t>561121113</t>
  </si>
  <si>
    <t>Zřízení podkladu nebo ochranné vrstvy vozovky z mechanicky zpevněné zeminy MZ  bez přidání pojiva nebo vylepšovacího materiálu, s rozprostřením, vlhčením, promísením a zhutněním, tloušťka po zhutnění 250 mm</t>
  </si>
  <si>
    <t>1255222158</t>
  </si>
  <si>
    <t>0,9*5,46 "řad 0"</t>
  </si>
  <si>
    <t>234</t>
  </si>
  <si>
    <t>561121103</t>
  </si>
  <si>
    <t>Zřízení podkladu nebo ochranné vrstvy vozovky z mechanicky zpevněné zeminy MZ  bez přidání pojiva nebo vylepšovacího materiálu, s rozprostřením, vlhčením, promísením a zhutněním, tloušťka po zhutnění 100 mm</t>
  </si>
  <si>
    <t>54927722</t>
  </si>
  <si>
    <t>1*10,6"chodník před Sokolovnou"</t>
  </si>
  <si>
    <t>235</t>
  </si>
  <si>
    <t>561121102R</t>
  </si>
  <si>
    <t>Zřízení podkladu nebo ochranné vrstvy vozovky z mechanicky zpevněné zeminy MZ  bez přidání pojiva nebo vylepšovacího materiálu, s rozprostřením, vlhčením, promísením a zhutněním, tloušťka po zhutnění 70 mm</t>
  </si>
  <si>
    <t>-1968005448</t>
  </si>
  <si>
    <t>0,3*4,3 "dlažba zámková"</t>
  </si>
  <si>
    <t>0,3*15,4 "dlažba kamenná"</t>
  </si>
  <si>
    <t>236</t>
  </si>
  <si>
    <t>561121101R</t>
  </si>
  <si>
    <t>Zřízení podkladu nebo ochranné vrstvy vozovky z mechanicky zpevněné zeminy MZ  bez přidání pojiva nebo vylepšovacího materiálu, s rozprostřením, vlhčením, promísením a zhutněním, tloušťka po zhutnění 60 mm</t>
  </si>
  <si>
    <t>1511017790</t>
  </si>
  <si>
    <t>2*(0,5*1,6) "mlatová cesta"</t>
  </si>
  <si>
    <t>237</t>
  </si>
  <si>
    <t>58343930</t>
  </si>
  <si>
    <t>kamenivo drcené hrubé frakce 16/32</t>
  </si>
  <si>
    <t>-2032330689</t>
  </si>
  <si>
    <t>(0,9*5,46*0,25)*2 "řad 0"</t>
  </si>
  <si>
    <t>(0,5*11,75*0,25) "plocha chodníku podél rozdělovny"</t>
  </si>
  <si>
    <t>(1*10,6*0,25)*2 "chodník před Sokolovnou"</t>
  </si>
  <si>
    <t>238</t>
  </si>
  <si>
    <t>58344171</t>
  </si>
  <si>
    <t>štěrkodrť frakce 0/32</t>
  </si>
  <si>
    <t>1845071860</t>
  </si>
  <si>
    <t>(1,1*31*0,25)*2 "vodovod+el. studna"</t>
  </si>
  <si>
    <t>(0,3*15,4*0,07)*2 "dlažba kamenná"</t>
  </si>
  <si>
    <t>(0,5*0,06*1,6)*2 "mlatová cesta"</t>
  </si>
  <si>
    <t>(0,3*4,3*0,07)*2 "dlažba zámková"</t>
  </si>
  <si>
    <t>239</t>
  </si>
  <si>
    <t>58343872</t>
  </si>
  <si>
    <t>kamenivo drcené hrubé frakce 8/16</t>
  </si>
  <si>
    <t>2083772988</t>
  </si>
  <si>
    <t>(0,9*5,46*0,1)*2"řad 0"</t>
  </si>
  <si>
    <t>(0,5*11,75*0,1) "plocha chodníku podél rozdělovny"</t>
  </si>
  <si>
    <t>(1*10,6*0,1)*2"chodník před Sokolovnou"</t>
  </si>
  <si>
    <t>240</t>
  </si>
  <si>
    <t>58337302</t>
  </si>
  <si>
    <t>štěrkopísek frakce 0/16</t>
  </si>
  <si>
    <t>229903902</t>
  </si>
  <si>
    <t>241</t>
  </si>
  <si>
    <t>564201111R</t>
  </si>
  <si>
    <t>Podklad nebo podsyp ze štěrkopísku ŠP  s rozprostřením, vlhčením a zhutněním, po zhutnění do tl. 40 mm</t>
  </si>
  <si>
    <t>1126752052</t>
  </si>
  <si>
    <t>0,3*4,3 "dlažba zámková</t>
  </si>
  <si>
    <t>1,6*10,6 "chodník před Sokolovnou</t>
  </si>
  <si>
    <t>242</t>
  </si>
  <si>
    <t>564211111</t>
  </si>
  <si>
    <t>Podklad nebo podsyp ze štěrkopísku ŠP  s rozprostřením, vlhčením a zhutněním, po zhutnění tl. 50 mm</t>
  </si>
  <si>
    <t>-1931783310</t>
  </si>
  <si>
    <t>243</t>
  </si>
  <si>
    <t>591411111</t>
  </si>
  <si>
    <t>Kladení dlažby z mozaiky komunikací pro pěší  s vyplněním spár, s dvojím beraněním a se smetením přebytečného materiálu na vzdálenost do 3 m jednobarevné, s ložem tl. do 40 mm z kameniva</t>
  </si>
  <si>
    <t>-1231002888</t>
  </si>
  <si>
    <t>1,6*(5,6+2,2+2,8) "chodník před Sokolovnou</t>
  </si>
  <si>
    <t>244</t>
  </si>
  <si>
    <t>186869518</t>
  </si>
  <si>
    <t>245</t>
  </si>
  <si>
    <t>2043355024</t>
  </si>
  <si>
    <t>0,7*(2,2+2+1,3+4,45+2+1,45+2) "křižení potrubí a cest v parku viz výkres dok."</t>
  </si>
  <si>
    <t>246</t>
  </si>
  <si>
    <t>596211110R</t>
  </si>
  <si>
    <t xml:space="preserve">Zpětné provedení rozebrané dlažby z betonových zámkových dlaždic komunikací pro pěší s ložem z kameniva těženého nebo drceného tl. do 40 mm, s vyplněním spár s dvojitým hutněním, vibrováním a se smetením přebytečného materiálu na krajnici tl. 60 mm </t>
  </si>
  <si>
    <t>-178593014</t>
  </si>
  <si>
    <t>0,7*4,3</t>
  </si>
  <si>
    <t>247</t>
  </si>
  <si>
    <t>581121112</t>
  </si>
  <si>
    <t>Kryt cementobetonový silničních komunikací  skupiny CB I tl. 120 mm</t>
  </si>
  <si>
    <t>-2135389636</t>
  </si>
  <si>
    <t>Poznámka k položce:_x000D_
-beton C30/37-XF4</t>
  </si>
  <si>
    <t>248</t>
  </si>
  <si>
    <t>571908111R</t>
  </si>
  <si>
    <t xml:space="preserve">Kryt minerálním kamenivem - mlat (Parkdecor)  tl. 40 mm s hutněním </t>
  </si>
  <si>
    <t>110331154</t>
  </si>
  <si>
    <t>(0,5*1,6) "mlatová cesta"</t>
  </si>
  <si>
    <t>249</t>
  </si>
  <si>
    <t>1506769673</t>
  </si>
  <si>
    <t>250</t>
  </si>
  <si>
    <t>1534157792</t>
  </si>
  <si>
    <t>251</t>
  </si>
  <si>
    <t>998223011</t>
  </si>
  <si>
    <t>Přesun hmot pro pozemní komunikace s krytem dlážděným  dopravní vzdálenost do 200 m jakékoliv délky objektu</t>
  </si>
  <si>
    <t>-1876276148</t>
  </si>
  <si>
    <t>50,96</t>
  </si>
  <si>
    <t>252</t>
  </si>
  <si>
    <t>998225111</t>
  </si>
  <si>
    <t>Přesun hmot pro komunikace s krytem z kameniva, monolitickým betonovým nebo živičným  dopravní vzdálenost do 200 m jakékoliv délky objektu</t>
  </si>
  <si>
    <t>1865707575</t>
  </si>
  <si>
    <t>10,197 "beton. kryt"</t>
  </si>
  <si>
    <t>SO 03 - Elekroinstalace</t>
  </si>
  <si>
    <t xml:space="preserve">    1 - Elektroinstalace</t>
  </si>
  <si>
    <t>Elektroinstalace</t>
  </si>
  <si>
    <t>E-01</t>
  </si>
  <si>
    <t>Elekroinstalace komplet - etapa I.</t>
  </si>
  <si>
    <t>-550682357</t>
  </si>
  <si>
    <t>Poznámka k položce:_x000D_
-viz samostatný rozpočet/výkaz výměr_x000D_
---&gt;zemní práce, uložení chráničky kabelů, instalace uzemnění viz SO 01 či SO 02_x000D_
---elekroinstalace v rámci AN, rozdělovny a na trase mezi nimi včetně přívodního kabelu do AN</t>
  </si>
  <si>
    <t>E-02</t>
  </si>
  <si>
    <t>Elekroinstalace komplet - etapa II.</t>
  </si>
  <si>
    <t>-118490132</t>
  </si>
  <si>
    <t>Poznámka k položce:_x000D_
-viz samostatný rozpočet/výkaz výměr_x000D_
---elekroinstalace v rámci napojení na studnu - zajištění studniční vody_x000D_
---&gt;zemní práce, uložení chráničky kabelů, instalace uzemnění viz SO 02</t>
  </si>
  <si>
    <t>SO 04 - Rekonstrukce zpevněných ploch v parku</t>
  </si>
  <si>
    <t xml:space="preserve">    1 - Odstranění stávajících povrchů</t>
  </si>
  <si>
    <t xml:space="preserve">    2 - Zpevněné povrchy</t>
  </si>
  <si>
    <t xml:space="preserve">    3 - Nezpevněné povrchy</t>
  </si>
  <si>
    <t xml:space="preserve">    4 - Likvidace odpadů</t>
  </si>
  <si>
    <t>Odstranění stávajících povrchů</t>
  </si>
  <si>
    <t>-1344729915</t>
  </si>
  <si>
    <t>67,65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</si>
  <si>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</si>
  <si>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</si>
  <si>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-1483181561</t>
  </si>
  <si>
    <t>170,5</t>
  </si>
  <si>
    <t>113106143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</si>
  <si>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kamenných dlaždic nebo desek</t>
  </si>
  <si>
    <t>1574790721</t>
  </si>
  <si>
    <t>76,6</t>
  </si>
  <si>
    <t>132320497</t>
  </si>
  <si>
    <t>5,75+5,4</t>
  </si>
  <si>
    <t>122111101</t>
  </si>
  <si>
    <t>Odkopávky a prokopávky ručně zapažené i nezapažené v hornině třídy těžitelnosti I skupiny 1 a 2</t>
  </si>
  <si>
    <t>589406300</t>
  </si>
  <si>
    <t>0,5*(8,5*2) "OP trasa potrubí tep. čerp."</t>
  </si>
  <si>
    <t>0,5*(10*1+3*0,9) "OP el. kabel"</t>
  </si>
  <si>
    <t>0,5*(5*1+1*1) "OP plyn"</t>
  </si>
  <si>
    <t>0,5*(3*0,9) "OP sděl. kabel - optika"</t>
  </si>
  <si>
    <t>122252204R</t>
  </si>
  <si>
    <t>Odkopávky a prokopávky nezapažené pro komunikace v hornině třídy těžitelnosti I objem do 500 m3 strojně</t>
  </si>
  <si>
    <t>1641786569</t>
  </si>
  <si>
    <t>(40*0,3+123,25*0,5+(6,20+200,19)*0,5+17,41*0,15)-19,2</t>
  </si>
  <si>
    <t>1600922374</t>
  </si>
  <si>
    <t>40*0,15+123,25*0,09+200,19*0,14</t>
  </si>
  <si>
    <t>171203111</t>
  </si>
  <si>
    <t>Uložení výkopku bez zhutnění  s hrubým rozhrnutím v rovině nebo na svahu do 1:5</t>
  </si>
  <si>
    <t>1061922761</t>
  </si>
  <si>
    <t>Zpevněné povrchy</t>
  </si>
  <si>
    <t>1829561897</t>
  </si>
  <si>
    <t>123,25+200,19+17,471</t>
  </si>
  <si>
    <t>711491173</t>
  </si>
  <si>
    <t>Provedení izolace proti povrchové a podpovrchové tlakové vodě ostatní  na ploše vodorovné V z nopové fólie</t>
  </si>
  <si>
    <t>-37283841</t>
  </si>
  <si>
    <t>(5,4+32,7)*0,4</t>
  </si>
  <si>
    <t>711491273</t>
  </si>
  <si>
    <t>Provedení izolace proti povrchové a podpovrchové tlakové vodě ostatní  na ploše svislé S z nopové fólie</t>
  </si>
  <si>
    <t>-1712837613</t>
  </si>
  <si>
    <t>(5,4+32,7)*0,6</t>
  </si>
  <si>
    <t>28323005</t>
  </si>
  <si>
    <t>fólie profilovaná (nopová) drenážní HDPE s výškou nopů 8mm</t>
  </si>
  <si>
    <t>67630860</t>
  </si>
  <si>
    <t>(5,4+32,7)*0,6+(5,4+32,7)*0,4</t>
  </si>
  <si>
    <t>38,1*1,2 'Přepočtené koeficientem množství</t>
  </si>
  <si>
    <t>916231112</t>
  </si>
  <si>
    <t>Osazení chodníkového obrubníku betonového se zřízením lože, s vyplněním a zatřením spár cementovou maltou ležatého bez boční opěry, do lože z betonu prostého</t>
  </si>
  <si>
    <t>709826531</t>
  </si>
  <si>
    <t>30,6</t>
  </si>
  <si>
    <t>59217002</t>
  </si>
  <si>
    <t>obrubník betonový zahradní šedý 1000x50x200mm</t>
  </si>
  <si>
    <t>2094414518</t>
  </si>
  <si>
    <t>916241112</t>
  </si>
  <si>
    <t>Osazení obrubníku kamenného se zřízením lože, s vyplněním a zatřením spár cementovou maltou ležatého bez boční opěry, do lože z betonu prostého</t>
  </si>
  <si>
    <t>-969060229</t>
  </si>
  <si>
    <t>82,3</t>
  </si>
  <si>
    <t>58380003</t>
  </si>
  <si>
    <t>obrubník kamenný žulový přímý 300x200mm</t>
  </si>
  <si>
    <t>2012079641</t>
  </si>
  <si>
    <t>Poznámka k položce:_x000D_
Hmotnost: 150 kg/bm</t>
  </si>
  <si>
    <t>561121112</t>
  </si>
  <si>
    <t>Zřízení podkladu nebo ochranné vrstvy vozovky z mechanicky zpevněné zeminy MZ  bez přidání pojiva nebo vylepšovacího materiálu, s rozprostřením, vlhčením, promísením a zhutněním, tloušťka po zhutnění 200 mm</t>
  </si>
  <si>
    <t>-34406024</t>
  </si>
  <si>
    <t>123,25*2</t>
  </si>
  <si>
    <t>561121111</t>
  </si>
  <si>
    <t>Zřízení podkladu nebo ochranné vrstvy vozovky z mechanicky zpevněné zeminy MZ  bez přidání pojiva nebo vylepšovacího materiálu, s rozprostřením, vlhčením, promísením a zhutněním, tloušťka po zhutnění 150 mm</t>
  </si>
  <si>
    <t>-647297678</t>
  </si>
  <si>
    <t>17,41</t>
  </si>
  <si>
    <t>58344197</t>
  </si>
  <si>
    <t>štěrkodrť frakce 0/63</t>
  </si>
  <si>
    <t>886448611</t>
  </si>
  <si>
    <t>17,41*0,15*2+123,25*0,2*2</t>
  </si>
  <si>
    <t>1753077952</t>
  </si>
  <si>
    <t>123,25*0,2*2</t>
  </si>
  <si>
    <t>-1523662884</t>
  </si>
  <si>
    <t>200,19</t>
  </si>
  <si>
    <t>1884664921</t>
  </si>
  <si>
    <t>Zpětné provedení dlažby z mozaiky komunikací pro pěší  s vyplněním spár, s dvojím beraněním a se smetením přebytečného materiálu na vzdálenost do 3 m jednobarevné, s ložem tl. do 40 mm z kameniva</t>
  </si>
  <si>
    <t>1186750152</t>
  </si>
  <si>
    <t>11,15</t>
  </si>
  <si>
    <t>294750856</t>
  </si>
  <si>
    <t>58381004</t>
  </si>
  <si>
    <t>kostka dlažební mozaika žula 4/6 tř 1</t>
  </si>
  <si>
    <t>-151157372</t>
  </si>
  <si>
    <t>3*1,02 'Přepočtené koeficientem množství</t>
  </si>
  <si>
    <t>-2037680553</t>
  </si>
  <si>
    <t>157,55</t>
  </si>
  <si>
    <t>-512044975</t>
  </si>
  <si>
    <t>157,55*1,02 'Přepočtené koeficientem množství</t>
  </si>
  <si>
    <t>-845433123</t>
  </si>
  <si>
    <t>114,20</t>
  </si>
  <si>
    <t>623128050</t>
  </si>
  <si>
    <t>114,2*1,03 'Přepočtené koeficientem množství</t>
  </si>
  <si>
    <t>-1178685725</t>
  </si>
  <si>
    <t>242,96</t>
  </si>
  <si>
    <t>-2101963177</t>
  </si>
  <si>
    <t>130,39</t>
  </si>
  <si>
    <t>Nezpevněné povrchy</t>
  </si>
  <si>
    <t>528008426</t>
  </si>
  <si>
    <t>-2130152292</t>
  </si>
  <si>
    <t>Poznámka k položce:_x000D_
-rozprostření sejmuté kompletního množství sejmuté ornice na ploše 40 m2</t>
  </si>
  <si>
    <t>724596719</t>
  </si>
  <si>
    <t>1256088897</t>
  </si>
  <si>
    <t>40*0,03 'Přepočtené koeficientem množství</t>
  </si>
  <si>
    <t>-390360181</t>
  </si>
  <si>
    <t>-1643380460</t>
  </si>
  <si>
    <t>40*0,015 'Přepočtené koeficientem množství</t>
  </si>
  <si>
    <t>2124929431</t>
  </si>
  <si>
    <t>0,253</t>
  </si>
  <si>
    <t>-835114373</t>
  </si>
  <si>
    <t>(179,432-45,119)*1,8</t>
  </si>
  <si>
    <t>-620873566</t>
  </si>
  <si>
    <t>43,478</t>
  </si>
  <si>
    <t>236432959</t>
  </si>
  <si>
    <t>18,001</t>
  </si>
  <si>
    <t>-2013269721</t>
  </si>
  <si>
    <t>236,183+43,478+18,001</t>
  </si>
  <si>
    <t>1146093676</t>
  </si>
  <si>
    <t>(43,478+18,001)*22</t>
  </si>
  <si>
    <t>236,183*4</t>
  </si>
  <si>
    <t>VRN - Vedlejší rozpočtové náklady</t>
  </si>
  <si>
    <t>R-VRN-00</t>
  </si>
  <si>
    <t>Ochrana kmenů a náběhů stromů v prostoru staveniště</t>
  </si>
  <si>
    <t>-965969760</t>
  </si>
  <si>
    <t>Poznámka k položce:_x000D_
Ochrana kmenů a náběhů stromů na ploše staveniště dočasným prkeným/polštářovým obedněním._x000D_
V ceně kompletní dodávka a montáž._x000D_
V případě prkeného obednění budou stromy nejprve obaleny geotextilií nebo jinou tkaninou a následně zřízeno po celém obvodu kmene obednění kmenů a kořenových náběhů prkny min. tl. 25 mm na výšku min. 2,5 m (dle zavětvení a podmínek). Uchycení bude provedeno ovázáním např. drátem, provazem případně jiným způsobem nepoškozující kmen. V případě jiného variantního řešení musí být postupováno dle příslušné normy - ČSN 83 9061.</t>
  </si>
  <si>
    <t>R-VRN-01</t>
  </si>
  <si>
    <t>Zpracování a předání dokumentace pro skutečné provedení stavby doplněné o realizační detaily stavby a technologické postupy zhotovitele</t>
  </si>
  <si>
    <t>-476579548</t>
  </si>
  <si>
    <t>Poznámka k položce:_x000D_
Zhotovitel předloží k řešení v souladu s požadavky PD s vypracovanými detaily a technologickými postupy na např.:specifikace dle reality pažení výkopu, bednění,obnova silniční komunikace apod.</t>
  </si>
  <si>
    <t>R-VRN-02</t>
  </si>
  <si>
    <t>Vytyčení stavby (případně pozemků nebo provedení jiných geodetických prací) odborně způsobilouosobou v oboru zeměměřictví</t>
  </si>
  <si>
    <t>801969616</t>
  </si>
  <si>
    <t>R-VRN-03</t>
  </si>
  <si>
    <t>Provedení pasportizace stávajících nemovitostí vč. pozemků a jejich příslušenství, zajištění fotodokumentace stávajícího stavu pozemních komunikací před započetím stavebních prací</t>
  </si>
  <si>
    <t>1476456356</t>
  </si>
  <si>
    <t>R-VRN-04</t>
  </si>
  <si>
    <t>Projednání a zajištění (zvláštního) užívání komunikací včetně zajištění dopravního značení</t>
  </si>
  <si>
    <t>-1845493776</t>
  </si>
  <si>
    <t>Poznámka k položce:_x000D_
Projednání a zajištění (zvláštního) užívání komunikací a veřejných ploch včetně zajištění dopravního značení (návrh DIO a jeho schválení) a to v rozsahu nezbytném pro řádné a bezpečné provádění stavby._x000D_
Zajištění rozhodnutí, písemného protokolu o jednání, zápis v SD atd._x000D_
dne 11. 11 2019 bylo vydáno rozhodnutí č. j. MUHO/23021/2019 Povolení zvláštního užívání komunikace</t>
  </si>
  <si>
    <t>R-VRN-05</t>
  </si>
  <si>
    <t>Finanční náhrada za omezení užívání silnice a čištění dotčených ploch komunikací</t>
  </si>
  <si>
    <t>756985510</t>
  </si>
  <si>
    <t>R-VRN-06</t>
  </si>
  <si>
    <t>Inženýrské sítě</t>
  </si>
  <si>
    <t>-604348421</t>
  </si>
  <si>
    <t>Poznámka k položce:_x000D_
Položka obsahuje:_x000D_
Zajištění všech nezbytných opatření, jimiž bude předejito porušení jakékoliv inženýrské sítě během výstavby, aktualizaci vyjádření k existenci sítí, jejich vytyčení, označení a ochrana stávajících inženýrských sítí a zařízení v obvodu staveniště. Doklady o vytyčení, včetně zaměření, budou před zahájením stavebních prací předány objednateli v tistěné,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 realizací a propojením inženýrských sítí, úhrada poplatků za připojení el. vedení na základní síť apod.</t>
  </si>
  <si>
    <t>R-VRN-07</t>
  </si>
  <si>
    <t>Zajištění kompletního zařízení staveniště a jeho připojení na sítě a následná likvidace po ukončení realizace stavby</t>
  </si>
  <si>
    <t>538245956</t>
  </si>
  <si>
    <t>Poznámka k položce:_x000D_
-zajištění místnosti pro TDI v ZS vč. jejího vybavení_x000D_
-zajištění ohlášení všech staveb zařízení staveniště dle §104 odst. 2 zákona č. 183/2006 Sb._x000D_
-zajištění následné likvidace všech objektů ZS včetně připojení na sítě_x000D_
-zajištění zřízení a odstranění dočasných komunikací, sjezdů a nájezdů pro realizaci stavby_x000D_
-zajištění podmínek pro použití  přístupových komunikací dotčených stavbou s příslušnými vlastníky či správci a zajištění jejich splnění_x000D_
-zřízení čistících zón před výjezdem z obvodu staveniště_x000D_
-provedení takových opatření, aby plochy obvodu staveniště nebyly znečištěny ropnými látkami a jinými podobnými produkty_x000D_
-provedení takových opatření, aby nebyly překročeny limity prašnosti a hlučnosti dané obecně závaznou vyhláškou_x000D_
-zajištění péče o nepředané objekty a konstrukce stavby a jejich ošetřování_x000D_
-zřízení a odstranění oplocení (zábran) zejména v rámci zemních výkopových prací_x000D_
-obnova povrchů</t>
  </si>
  <si>
    <t>R-VRN-08</t>
  </si>
  <si>
    <t>Zajištění veškerých geodetických prací souvisejících s realizací díla v průběhu realizace</t>
  </si>
  <si>
    <t>-2065477753</t>
  </si>
  <si>
    <t>R-VRN-09</t>
  </si>
  <si>
    <t>Plán BOZP. Zajištění plnění povinností vyplývající ze zák. č. 309/2006Sb. a nař. vlády č. 591/2006Sb.</t>
  </si>
  <si>
    <t>-1751667805</t>
  </si>
  <si>
    <t>R-VRN-10</t>
  </si>
  <si>
    <t>Průkazní zkoušky betonu</t>
  </si>
  <si>
    <t>13529142</t>
  </si>
  <si>
    <t xml:space="preserve">Poznámka k položce:_x000D_
V ceně je kompletní zajištění provedení zkoušek betonu uvedeného v PD pro posouzení kvality dle ČSN EN 206-1 a ČSN 73 1322, kdy z každé třídy betonu bude provedeno:_x000D_
1x stanovení pevnosti betonu v tlaku dle ČSN EN 12390-3_x000D_
1x stanovení mrazuvzdornosti betonu dle ČSN 73 1322_x000D_
Odběry vzorků akreditovanou laboratoří betonu budou prováděny na pokyn investora a za jeho přítomnosti._x000D_
</t>
  </si>
  <si>
    <t>R-VRN-11</t>
  </si>
  <si>
    <t>Geodetické zaměření skutečného provedení stavby</t>
  </si>
  <si>
    <t>975533846</t>
  </si>
  <si>
    <t>Poznámka k položce:_x000D_
Položka obsahuje:_x000D_
-geodetické zaměření skutečného provedení vybudovaného díla zpracované v tištěné a elektronické podobě odpovědným geodetem zhotovitele ve 3 vyhotoveních včetně ověření dle zákona č. 200/1994Sb., o zeměměřictví</t>
  </si>
  <si>
    <t>R-VRN-12</t>
  </si>
  <si>
    <t>Zpracování a předání dokumentace skutečného provedení stavby objednateli, pořízení fotodokumentace stavby</t>
  </si>
  <si>
    <t>1066567526</t>
  </si>
  <si>
    <t>Poznámka k položce:_x000D_
Zpracování a předání dokumentace skutečného provedení stavby objednateli (3 paré + 1 v elektronické formě + 1x původní situace s překryvem zaměřeného skutečného stavu)._x000D_
Pořízení fotodokumentace z celého průběhu stavby včetně stavebních a konstrukčních detailů v rozlišení a kvalitě pro tisk.</t>
  </si>
  <si>
    <t>R-VRN-13</t>
  </si>
  <si>
    <t>Náklady na zkušební provoz</t>
  </si>
  <si>
    <t>1024</t>
  </si>
  <si>
    <t>194881842</t>
  </si>
  <si>
    <t>R-VRN-14</t>
  </si>
  <si>
    <t>Náklady na zaškolení</t>
  </si>
  <si>
    <t>-2043035680</t>
  </si>
  <si>
    <t>R-VRN-15</t>
  </si>
  <si>
    <t>Instalace informační tabule o finančích zdrojích stavby</t>
  </si>
  <si>
    <t>981495323</t>
  </si>
  <si>
    <t>R-VRN-16</t>
  </si>
  <si>
    <t>Protokolární předání stavbou dotčených pozemků a komunikací, uvedených do původního stavu, zpět jejich vlastníkům</t>
  </si>
  <si>
    <t>1878390333</t>
  </si>
  <si>
    <t>Návod na vyplnění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</si>
  <si>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</si>
  <si>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Uchazeč: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</si>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</sst>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color rgb="FF969696"/>
      <name val="Arial CE"/>
    </font>
    <font>
      <sz val="1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EB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14" fontId="2" fillId="5" borderId="0" xfId="0" applyNumberFormat="1" applyFont="1" applyFill="1" applyAlignment="1" applyProtection="1">
      <alignment horizontal="left"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5" borderId="0" xfId="0" applyNumberFormat="1" applyFont="1" applyFill="1" applyAlignment="1" applyProtection="1">
      <alignment horizontal="left" vertical="center"/>
    </xf>
    <xf numFmtId="0" fontId="2" fillId="5" borderId="0" xfId="0" applyFont="1" applyFill="1" applyAlignment="1" applyProtection="1">
      <alignment horizontal="left" vertical="center"/>
    </xf>
    <xf numFmtId="0" fontId="2" fillId="5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3" fillId="0" borderId="14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5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5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80" workbookViewId="0">
      <selection activeCell="Q27" sqref="Q27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" customHeight="1" x14ac:dyDescent="0.2">
      <c r="AR2" s="265" t="s">
        <v>5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9" t="s">
        <v>6</v>
      </c>
      <c r="BT2" s="9" t="s">
        <v>7</v>
      </c>
    </row>
    <row r="3" spans="1:74" s="1" customFormat="1" ht="6.9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" customHeight="1" x14ac:dyDescent="0.2">
      <c r="B4" s="12"/>
      <c r="D4" s="13" t="s">
        <v>9</v>
      </c>
      <c r="AR4" s="12"/>
      <c r="AS4" s="14" t="s">
        <v>10</v>
      </c>
      <c r="BE4" s="81"/>
      <c r="BS4" s="9" t="s">
        <v>11</v>
      </c>
    </row>
    <row r="5" spans="1:74" s="1" customFormat="1" ht="12" customHeight="1" x14ac:dyDescent="0.2">
      <c r="B5" s="12"/>
      <c r="D5" s="15" t="s">
        <v>12</v>
      </c>
      <c r="K5" s="258" t="s">
        <v>13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2"/>
      <c r="BE5" s="83" t="s">
        <v>2656</v>
      </c>
      <c r="BS5" s="9" t="s">
        <v>6</v>
      </c>
    </row>
    <row r="6" spans="1:74" s="1" customFormat="1" ht="36.9" customHeight="1" x14ac:dyDescent="0.2">
      <c r="B6" s="12"/>
      <c r="D6" s="17" t="s">
        <v>14</v>
      </c>
      <c r="K6" s="260" t="s">
        <v>15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2"/>
      <c r="BE6" s="232" t="s">
        <v>2657</v>
      </c>
      <c r="BS6" s="9" t="s">
        <v>6</v>
      </c>
    </row>
    <row r="7" spans="1:74" s="1" customFormat="1" ht="12" customHeight="1" x14ac:dyDescent="0.2">
      <c r="B7" s="12"/>
      <c r="D7" s="18" t="s">
        <v>16</v>
      </c>
      <c r="K7" s="16" t="s">
        <v>1</v>
      </c>
      <c r="AK7" s="18" t="s">
        <v>17</v>
      </c>
      <c r="AN7" s="16" t="s">
        <v>1</v>
      </c>
      <c r="AR7" s="12"/>
      <c r="BE7" s="233"/>
      <c r="BS7" s="9" t="s">
        <v>6</v>
      </c>
    </row>
    <row r="8" spans="1:74" s="1" customFormat="1" ht="12" customHeight="1" x14ac:dyDescent="0.2">
      <c r="B8" s="12"/>
      <c r="D8" s="18" t="s">
        <v>18</v>
      </c>
      <c r="K8" s="16" t="s">
        <v>19</v>
      </c>
      <c r="AK8" s="18" t="s">
        <v>20</v>
      </c>
      <c r="AN8" s="84">
        <v>43913</v>
      </c>
      <c r="AR8" s="12"/>
      <c r="BE8" s="233"/>
      <c r="BS8" s="9" t="s">
        <v>6</v>
      </c>
    </row>
    <row r="9" spans="1:74" s="1" customFormat="1" ht="14.4" customHeight="1" x14ac:dyDescent="0.2">
      <c r="B9" s="12"/>
      <c r="AR9" s="12"/>
      <c r="BE9" s="233"/>
      <c r="BS9" s="9" t="s">
        <v>6</v>
      </c>
    </row>
    <row r="10" spans="1:74" s="1" customFormat="1" ht="12" customHeight="1" x14ac:dyDescent="0.2">
      <c r="B10" s="12"/>
      <c r="D10" s="18" t="s">
        <v>21</v>
      </c>
      <c r="AK10" s="18" t="s">
        <v>22</v>
      </c>
      <c r="AN10" s="80"/>
      <c r="AR10" s="12"/>
      <c r="BE10" s="233"/>
      <c r="BS10" s="9" t="s">
        <v>6</v>
      </c>
    </row>
    <row r="11" spans="1:74" s="1" customFormat="1" ht="18.45" customHeight="1" x14ac:dyDescent="0.2">
      <c r="B11" s="12"/>
      <c r="E11" s="16" t="s">
        <v>23</v>
      </c>
      <c r="AK11" s="18" t="s">
        <v>24</v>
      </c>
      <c r="AN11" s="80"/>
      <c r="AR11" s="12"/>
      <c r="BE11" s="233"/>
      <c r="BS11" s="9" t="s">
        <v>6</v>
      </c>
    </row>
    <row r="12" spans="1:74" s="1" customFormat="1" ht="6.9" customHeight="1" x14ac:dyDescent="0.2">
      <c r="B12" s="12"/>
      <c r="AR12" s="12"/>
      <c r="BE12" s="233"/>
      <c r="BS12" s="9" t="s">
        <v>6</v>
      </c>
    </row>
    <row r="13" spans="1:74" s="1" customFormat="1" ht="12" customHeight="1" x14ac:dyDescent="0.2">
      <c r="B13" s="12"/>
      <c r="D13" s="18" t="s">
        <v>2658</v>
      </c>
      <c r="AK13" s="18" t="s">
        <v>22</v>
      </c>
      <c r="AN13" s="85" t="s">
        <v>2659</v>
      </c>
      <c r="AR13" s="12"/>
      <c r="BE13" s="233"/>
      <c r="BS13" s="9" t="s">
        <v>6</v>
      </c>
    </row>
    <row r="14" spans="1:74" ht="13.2" x14ac:dyDescent="0.2">
      <c r="B14" s="12"/>
      <c r="E14" s="235" t="s">
        <v>2659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18" t="s">
        <v>24</v>
      </c>
      <c r="AN14" s="85" t="s">
        <v>2659</v>
      </c>
      <c r="AR14" s="12"/>
      <c r="BE14" s="233"/>
      <c r="BS14" s="9" t="s">
        <v>6</v>
      </c>
    </row>
    <row r="15" spans="1:74" s="1" customFormat="1" ht="6.9" customHeight="1" x14ac:dyDescent="0.2">
      <c r="B15" s="12"/>
      <c r="AR15" s="12"/>
      <c r="BE15" s="233"/>
      <c r="BS15" s="9" t="s">
        <v>3</v>
      </c>
    </row>
    <row r="16" spans="1:74" s="1" customFormat="1" ht="12" customHeight="1" x14ac:dyDescent="0.2">
      <c r="B16" s="12"/>
      <c r="D16" s="18" t="s">
        <v>27</v>
      </c>
      <c r="AK16" s="18" t="s">
        <v>22</v>
      </c>
      <c r="AN16" s="16" t="s">
        <v>1</v>
      </c>
      <c r="AR16" s="12"/>
      <c r="BE16" s="233"/>
      <c r="BS16" s="9" t="s">
        <v>3</v>
      </c>
    </row>
    <row r="17" spans="1:71" s="1" customFormat="1" ht="18.45" customHeight="1" x14ac:dyDescent="0.2">
      <c r="B17" s="12"/>
      <c r="E17" s="16" t="s">
        <v>26</v>
      </c>
      <c r="AK17" s="18" t="s">
        <v>24</v>
      </c>
      <c r="AN17" s="16" t="s">
        <v>1</v>
      </c>
      <c r="AR17" s="12"/>
      <c r="BE17" s="233"/>
      <c r="BS17" s="9" t="s">
        <v>28</v>
      </c>
    </row>
    <row r="18" spans="1:71" s="1" customFormat="1" ht="6.9" customHeight="1" x14ac:dyDescent="0.2">
      <c r="B18" s="12"/>
      <c r="AR18" s="12"/>
      <c r="BE18" s="233"/>
      <c r="BS18" s="9" t="s">
        <v>6</v>
      </c>
    </row>
    <row r="19" spans="1:71" s="1" customFormat="1" ht="12" customHeight="1" x14ac:dyDescent="0.2">
      <c r="B19" s="12"/>
      <c r="D19" s="18" t="s">
        <v>29</v>
      </c>
      <c r="AK19" s="18" t="s">
        <v>22</v>
      </c>
      <c r="AN19" s="16" t="s">
        <v>1</v>
      </c>
      <c r="AR19" s="12"/>
      <c r="BE19" s="233"/>
      <c r="BS19" s="9" t="s">
        <v>6</v>
      </c>
    </row>
    <row r="20" spans="1:71" s="1" customFormat="1" ht="18.45" customHeight="1" x14ac:dyDescent="0.2">
      <c r="B20" s="12"/>
      <c r="E20" s="16" t="s">
        <v>30</v>
      </c>
      <c r="AK20" s="18" t="s">
        <v>24</v>
      </c>
      <c r="AN20" s="16" t="s">
        <v>1</v>
      </c>
      <c r="AR20" s="12"/>
      <c r="BE20" s="233"/>
      <c r="BS20" s="9" t="s">
        <v>3</v>
      </c>
    </row>
    <row r="21" spans="1:71" s="1" customFormat="1" ht="6.9" customHeight="1" x14ac:dyDescent="0.2">
      <c r="B21" s="12"/>
      <c r="AR21" s="12"/>
      <c r="BE21" s="233"/>
    </row>
    <row r="22" spans="1:71" s="1" customFormat="1" ht="12" customHeight="1" x14ac:dyDescent="0.2">
      <c r="B22" s="12"/>
      <c r="D22" s="18" t="s">
        <v>31</v>
      </c>
      <c r="AR22" s="12"/>
      <c r="BE22" s="233"/>
    </row>
    <row r="23" spans="1:71" s="1" customFormat="1" ht="16.5" customHeight="1" x14ac:dyDescent="0.2">
      <c r="B23" s="12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12"/>
      <c r="BE23" s="233"/>
    </row>
    <row r="24" spans="1:71" s="1" customFormat="1" ht="6.9" customHeight="1" x14ac:dyDescent="0.2">
      <c r="B24" s="12"/>
      <c r="AR24" s="12"/>
      <c r="BE24" s="233"/>
    </row>
    <row r="25" spans="1:71" s="1" customFormat="1" ht="6.9" customHeight="1" x14ac:dyDescent="0.2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  <c r="BE25" s="233"/>
    </row>
    <row r="26" spans="1:71" s="2" customFormat="1" ht="25.95" customHeight="1" x14ac:dyDescent="0.2">
      <c r="A26" s="20"/>
      <c r="B26" s="21"/>
      <c r="C26" s="20"/>
      <c r="D26" s="22" t="s">
        <v>32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62">
        <f>ROUND(AG94,2)</f>
        <v>0</v>
      </c>
      <c r="AL26" s="263"/>
      <c r="AM26" s="263"/>
      <c r="AN26" s="263"/>
      <c r="AO26" s="263"/>
      <c r="AP26" s="20"/>
      <c r="AQ26" s="20"/>
      <c r="AR26" s="21"/>
      <c r="BE26" s="233"/>
    </row>
    <row r="27" spans="1:71" s="2" customFormat="1" ht="6.9" customHeight="1" x14ac:dyDescent="0.2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33"/>
    </row>
    <row r="28" spans="1:71" s="2" customFormat="1" ht="13.2" x14ac:dyDescent="0.2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64" t="s">
        <v>33</v>
      </c>
      <c r="M28" s="264"/>
      <c r="N28" s="264"/>
      <c r="O28" s="264"/>
      <c r="P28" s="264"/>
      <c r="Q28" s="20"/>
      <c r="R28" s="20"/>
      <c r="S28" s="20"/>
      <c r="T28" s="20"/>
      <c r="U28" s="20"/>
      <c r="V28" s="20"/>
      <c r="W28" s="264" t="s">
        <v>34</v>
      </c>
      <c r="X28" s="264"/>
      <c r="Y28" s="264"/>
      <c r="Z28" s="264"/>
      <c r="AA28" s="264"/>
      <c r="AB28" s="264"/>
      <c r="AC28" s="264"/>
      <c r="AD28" s="264"/>
      <c r="AE28" s="264"/>
      <c r="AF28" s="20"/>
      <c r="AG28" s="20"/>
      <c r="AH28" s="20"/>
      <c r="AI28" s="20"/>
      <c r="AJ28" s="20"/>
      <c r="AK28" s="264" t="s">
        <v>35</v>
      </c>
      <c r="AL28" s="264"/>
      <c r="AM28" s="264"/>
      <c r="AN28" s="264"/>
      <c r="AO28" s="264"/>
      <c r="AP28" s="20"/>
      <c r="AQ28" s="20"/>
      <c r="AR28" s="21"/>
      <c r="BE28" s="233"/>
    </row>
    <row r="29" spans="1:71" s="3" customFormat="1" ht="14.4" customHeight="1" x14ac:dyDescent="0.2">
      <c r="B29" s="24"/>
      <c r="D29" s="18" t="s">
        <v>36</v>
      </c>
      <c r="F29" s="18" t="s">
        <v>37</v>
      </c>
      <c r="L29" s="255">
        <v>0.21</v>
      </c>
      <c r="M29" s="256"/>
      <c r="N29" s="256"/>
      <c r="O29" s="256"/>
      <c r="P29" s="256"/>
      <c r="W29" s="257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K29" s="257">
        <f>ROUND(AV94, 2)</f>
        <v>0</v>
      </c>
      <c r="AL29" s="256"/>
      <c r="AM29" s="256"/>
      <c r="AN29" s="256"/>
      <c r="AO29" s="256"/>
      <c r="AR29" s="24"/>
      <c r="BE29" s="233"/>
    </row>
    <row r="30" spans="1:71" s="3" customFormat="1" ht="14.4" customHeight="1" x14ac:dyDescent="0.2">
      <c r="B30" s="24"/>
      <c r="F30" s="18" t="s">
        <v>38</v>
      </c>
      <c r="L30" s="255">
        <v>0.15</v>
      </c>
      <c r="M30" s="256"/>
      <c r="N30" s="256"/>
      <c r="O30" s="256"/>
      <c r="P30" s="256"/>
      <c r="W30" s="257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K30" s="257">
        <f>ROUND(AW94, 2)</f>
        <v>0</v>
      </c>
      <c r="AL30" s="256"/>
      <c r="AM30" s="256"/>
      <c r="AN30" s="256"/>
      <c r="AO30" s="256"/>
      <c r="AR30" s="24"/>
      <c r="BE30" s="234"/>
    </row>
    <row r="31" spans="1:71" s="3" customFormat="1" ht="14.4" hidden="1" customHeight="1" x14ac:dyDescent="0.2">
      <c r="B31" s="24"/>
      <c r="F31" s="18" t="s">
        <v>39</v>
      </c>
      <c r="L31" s="255">
        <v>0.21</v>
      </c>
      <c r="M31" s="256"/>
      <c r="N31" s="256"/>
      <c r="O31" s="256"/>
      <c r="P31" s="256"/>
      <c r="W31" s="257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K31" s="257">
        <v>0</v>
      </c>
      <c r="AL31" s="256"/>
      <c r="AM31" s="256"/>
      <c r="AN31" s="256"/>
      <c r="AO31" s="256"/>
      <c r="AR31" s="24"/>
      <c r="BE31" s="234"/>
    </row>
    <row r="32" spans="1:71" s="3" customFormat="1" ht="14.4" hidden="1" customHeight="1" x14ac:dyDescent="0.2">
      <c r="B32" s="24"/>
      <c r="F32" s="18" t="s">
        <v>40</v>
      </c>
      <c r="L32" s="255">
        <v>0.15</v>
      </c>
      <c r="M32" s="256"/>
      <c r="N32" s="256"/>
      <c r="O32" s="256"/>
      <c r="P32" s="256"/>
      <c r="W32" s="257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K32" s="257">
        <v>0</v>
      </c>
      <c r="AL32" s="256"/>
      <c r="AM32" s="256"/>
      <c r="AN32" s="256"/>
      <c r="AO32" s="256"/>
      <c r="AR32" s="24"/>
      <c r="BE32" s="234"/>
    </row>
    <row r="33" spans="1:57" s="3" customFormat="1" ht="14.4" hidden="1" customHeight="1" x14ac:dyDescent="0.2">
      <c r="B33" s="24"/>
      <c r="F33" s="18" t="s">
        <v>41</v>
      </c>
      <c r="L33" s="255">
        <v>0</v>
      </c>
      <c r="M33" s="256"/>
      <c r="N33" s="256"/>
      <c r="O33" s="256"/>
      <c r="P33" s="256"/>
      <c r="W33" s="257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K33" s="257">
        <v>0</v>
      </c>
      <c r="AL33" s="256"/>
      <c r="AM33" s="256"/>
      <c r="AN33" s="256"/>
      <c r="AO33" s="256"/>
      <c r="AR33" s="24"/>
      <c r="BE33" s="234"/>
    </row>
    <row r="34" spans="1:57" s="2" customFormat="1" ht="6.9" customHeight="1" x14ac:dyDescent="0.2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34"/>
    </row>
    <row r="35" spans="1:57" s="2" customFormat="1" ht="25.95" customHeight="1" x14ac:dyDescent="0.2">
      <c r="A35" s="20"/>
      <c r="B35" s="21"/>
      <c r="C35" s="25"/>
      <c r="D35" s="26" t="s">
        <v>42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43</v>
      </c>
      <c r="U35" s="27"/>
      <c r="V35" s="27"/>
      <c r="W35" s="27"/>
      <c r="X35" s="269" t="s">
        <v>44</v>
      </c>
      <c r="Y35" s="267"/>
      <c r="Z35" s="267"/>
      <c r="AA35" s="267"/>
      <c r="AB35" s="267"/>
      <c r="AC35" s="27"/>
      <c r="AD35" s="27"/>
      <c r="AE35" s="27"/>
      <c r="AF35" s="27"/>
      <c r="AG35" s="27"/>
      <c r="AH35" s="27"/>
      <c r="AI35" s="27"/>
      <c r="AJ35" s="27"/>
      <c r="AK35" s="266">
        <f>SUM(AK26:AK33)</f>
        <v>0</v>
      </c>
      <c r="AL35" s="267"/>
      <c r="AM35" s="267"/>
      <c r="AN35" s="267"/>
      <c r="AO35" s="268"/>
      <c r="AP35" s="25"/>
      <c r="AQ35" s="25"/>
      <c r="AR35" s="21"/>
      <c r="BE35" s="233"/>
    </row>
    <row r="36" spans="1:57" s="2" customFormat="1" ht="6.9" customHeight="1" x14ac:dyDescent="0.2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" customHeight="1" x14ac:dyDescent="0.2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" customHeight="1" x14ac:dyDescent="0.2">
      <c r="B38" s="12"/>
      <c r="AR38" s="12"/>
    </row>
    <row r="39" spans="1:57" s="1" customFormat="1" ht="14.4" customHeight="1" x14ac:dyDescent="0.2">
      <c r="B39" s="12"/>
      <c r="AR39" s="12"/>
    </row>
    <row r="40" spans="1:57" s="1" customFormat="1" ht="14.4" customHeight="1" x14ac:dyDescent="0.2">
      <c r="B40" s="12"/>
      <c r="AR40" s="12"/>
    </row>
    <row r="41" spans="1:57" s="1" customFormat="1" ht="14.4" customHeight="1" x14ac:dyDescent="0.2">
      <c r="B41" s="12"/>
      <c r="AR41" s="12"/>
    </row>
    <row r="42" spans="1:57" s="1" customFormat="1" ht="14.4" customHeight="1" x14ac:dyDescent="0.2">
      <c r="B42" s="12"/>
      <c r="AR42" s="12"/>
    </row>
    <row r="43" spans="1:57" s="1" customFormat="1" ht="14.4" customHeight="1" x14ac:dyDescent="0.2">
      <c r="B43" s="12"/>
      <c r="AR43" s="12"/>
    </row>
    <row r="44" spans="1:57" s="1" customFormat="1" ht="14.4" customHeight="1" x14ac:dyDescent="0.2">
      <c r="B44" s="12"/>
      <c r="AR44" s="12"/>
    </row>
    <row r="45" spans="1:57" s="1" customFormat="1" ht="14.4" customHeight="1" x14ac:dyDescent="0.2">
      <c r="B45" s="12"/>
      <c r="AR45" s="12"/>
    </row>
    <row r="46" spans="1:57" s="1" customFormat="1" ht="14.4" customHeight="1" x14ac:dyDescent="0.2">
      <c r="B46" s="12"/>
      <c r="AR46" s="12"/>
    </row>
    <row r="47" spans="1:57" s="1" customFormat="1" ht="14.4" customHeight="1" x14ac:dyDescent="0.2">
      <c r="B47" s="12"/>
      <c r="AR47" s="12"/>
    </row>
    <row r="48" spans="1:57" s="1" customFormat="1" ht="14.4" customHeight="1" x14ac:dyDescent="0.2">
      <c r="B48" s="12"/>
      <c r="AR48" s="12"/>
    </row>
    <row r="49" spans="1:57" s="2" customFormat="1" ht="14.4" customHeight="1" x14ac:dyDescent="0.2">
      <c r="B49" s="29"/>
      <c r="D49" s="30" t="s">
        <v>45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46</v>
      </c>
      <c r="AI49" s="31"/>
      <c r="AJ49" s="31"/>
      <c r="AK49" s="31"/>
      <c r="AL49" s="31"/>
      <c r="AM49" s="31"/>
      <c r="AN49" s="31"/>
      <c r="AO49" s="31"/>
      <c r="AR49" s="29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3.2" x14ac:dyDescent="0.2">
      <c r="A60" s="20"/>
      <c r="B60" s="21"/>
      <c r="C60" s="20"/>
      <c r="D60" s="32" t="s">
        <v>47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48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47</v>
      </c>
      <c r="AI60" s="23"/>
      <c r="AJ60" s="23"/>
      <c r="AK60" s="23"/>
      <c r="AL60" s="23"/>
      <c r="AM60" s="32" t="s">
        <v>48</v>
      </c>
      <c r="AN60" s="23"/>
      <c r="AO60" s="23"/>
      <c r="AP60" s="20"/>
      <c r="AQ60" s="20"/>
      <c r="AR60" s="21"/>
      <c r="BE60" s="20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3.2" x14ac:dyDescent="0.2">
      <c r="A64" s="20"/>
      <c r="B64" s="21"/>
      <c r="C64" s="20"/>
      <c r="D64" s="30" t="s">
        <v>49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50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3.2" x14ac:dyDescent="0.2">
      <c r="A75" s="20"/>
      <c r="B75" s="21"/>
      <c r="C75" s="20"/>
      <c r="D75" s="32" t="s">
        <v>47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48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47</v>
      </c>
      <c r="AI75" s="23"/>
      <c r="AJ75" s="23"/>
      <c r="AK75" s="23"/>
      <c r="AL75" s="23"/>
      <c r="AM75" s="32" t="s">
        <v>48</v>
      </c>
      <c r="AN75" s="23"/>
      <c r="AO75" s="23"/>
      <c r="AP75" s="20"/>
      <c r="AQ75" s="20"/>
      <c r="AR75" s="21"/>
      <c r="BE75" s="20"/>
    </row>
    <row r="76" spans="1:57" s="2" customFormat="1" x14ac:dyDescent="0.2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" customHeight="1" x14ac:dyDescent="0.2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" customHeight="1" x14ac:dyDescent="0.2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" customHeight="1" x14ac:dyDescent="0.2">
      <c r="A82" s="20"/>
      <c r="B82" s="21"/>
      <c r="C82" s="13" t="s">
        <v>51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" customHeight="1" x14ac:dyDescent="0.2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 x14ac:dyDescent="0.2">
      <c r="B84" s="38"/>
      <c r="C84" s="18" t="s">
        <v>12</v>
      </c>
      <c r="L84" s="4" t="str">
        <f>K5</f>
        <v>8427195399</v>
      </c>
      <c r="AR84" s="38"/>
    </row>
    <row r="85" spans="1:91" s="5" customFormat="1" ht="36.9" customHeight="1" x14ac:dyDescent="0.2">
      <c r="B85" s="39"/>
      <c r="C85" s="40" t="s">
        <v>14</v>
      </c>
      <c r="L85" s="236" t="str">
        <f>K6</f>
        <v>Holice - využití srážkových vod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R85" s="39"/>
    </row>
    <row r="86" spans="1:91" s="2" customFormat="1" ht="6.9" customHeight="1" x14ac:dyDescent="0.2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 x14ac:dyDescent="0.2">
      <c r="A87" s="20"/>
      <c r="B87" s="21"/>
      <c r="C87" s="18" t="s">
        <v>18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Sokolský park a okolí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20</v>
      </c>
      <c r="AJ87" s="20"/>
      <c r="AK87" s="20"/>
      <c r="AL87" s="20"/>
      <c r="AM87" s="238">
        <f>IF(AN8= "","",AN8)</f>
        <v>43913</v>
      </c>
      <c r="AN87" s="238"/>
      <c r="AO87" s="20"/>
      <c r="AP87" s="20"/>
      <c r="AQ87" s="20"/>
      <c r="AR87" s="21"/>
      <c r="BE87" s="20"/>
    </row>
    <row r="88" spans="1:91" s="2" customFormat="1" ht="6.9" customHeight="1" x14ac:dyDescent="0.2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15" customHeight="1" x14ac:dyDescent="0.2">
      <c r="A89" s="20"/>
      <c r="B89" s="21"/>
      <c r="C89" s="18" t="s">
        <v>21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Město Holice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27</v>
      </c>
      <c r="AJ89" s="20"/>
      <c r="AK89" s="20"/>
      <c r="AL89" s="20"/>
      <c r="AM89" s="239" t="str">
        <f>IF(E17="","",E17)</f>
        <v xml:space="preserve"> </v>
      </c>
      <c r="AN89" s="240"/>
      <c r="AO89" s="240"/>
      <c r="AP89" s="240"/>
      <c r="AQ89" s="20"/>
      <c r="AR89" s="21"/>
      <c r="AS89" s="241" t="s">
        <v>52</v>
      </c>
      <c r="AT89" s="242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40.200000000000003" customHeight="1" x14ac:dyDescent="0.2">
      <c r="A90" s="20"/>
      <c r="B90" s="21"/>
      <c r="C90" s="18" t="s">
        <v>25</v>
      </c>
      <c r="D90" s="20"/>
      <c r="E90" s="20"/>
      <c r="F90" s="20"/>
      <c r="G90" s="20"/>
      <c r="H90" s="20"/>
      <c r="I90" s="20"/>
      <c r="J90" s="20"/>
      <c r="K90" s="20"/>
      <c r="L90" s="79" t="str">
        <f>IF(E14="Vyplň údaj","",E14)</f>
        <v/>
      </c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18" t="s">
        <v>29</v>
      </c>
      <c r="AJ90" s="20"/>
      <c r="AK90" s="20"/>
      <c r="AL90" s="20"/>
      <c r="AM90" s="239" t="str">
        <f>IF(E20="","",E20)</f>
        <v>ČISTÁ PŘÍRODA VÝCHODNÍCH ČECH, o. p. s.</v>
      </c>
      <c r="AN90" s="240"/>
      <c r="AO90" s="240"/>
      <c r="AP90" s="240"/>
      <c r="AQ90" s="20"/>
      <c r="AR90" s="21"/>
      <c r="AS90" s="243"/>
      <c r="AT90" s="244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5" customHeight="1" x14ac:dyDescent="0.2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243"/>
      <c r="AT91" s="244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 x14ac:dyDescent="0.2">
      <c r="A92" s="20"/>
      <c r="B92" s="21"/>
      <c r="C92" s="245" t="s">
        <v>53</v>
      </c>
      <c r="D92" s="246"/>
      <c r="E92" s="246"/>
      <c r="F92" s="246"/>
      <c r="G92" s="246"/>
      <c r="H92" s="46"/>
      <c r="I92" s="247" t="s">
        <v>54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9" t="s">
        <v>55</v>
      </c>
      <c r="AH92" s="246"/>
      <c r="AI92" s="246"/>
      <c r="AJ92" s="246"/>
      <c r="AK92" s="246"/>
      <c r="AL92" s="246"/>
      <c r="AM92" s="246"/>
      <c r="AN92" s="247" t="s">
        <v>56</v>
      </c>
      <c r="AO92" s="246"/>
      <c r="AP92" s="248"/>
      <c r="AQ92" s="47" t="s">
        <v>57</v>
      </c>
      <c r="AR92" s="21"/>
      <c r="AS92" s="48" t="s">
        <v>58</v>
      </c>
      <c r="AT92" s="49" t="s">
        <v>59</v>
      </c>
      <c r="AU92" s="49" t="s">
        <v>60</v>
      </c>
      <c r="AV92" s="49" t="s">
        <v>61</v>
      </c>
      <c r="AW92" s="49" t="s">
        <v>62</v>
      </c>
      <c r="AX92" s="49" t="s">
        <v>63</v>
      </c>
      <c r="AY92" s="49" t="s">
        <v>64</v>
      </c>
      <c r="AZ92" s="49" t="s">
        <v>65</v>
      </c>
      <c r="BA92" s="49" t="s">
        <v>66</v>
      </c>
      <c r="BB92" s="49" t="s">
        <v>67</v>
      </c>
      <c r="BC92" s="49" t="s">
        <v>68</v>
      </c>
      <c r="BD92" s="50" t="s">
        <v>69</v>
      </c>
      <c r="BE92" s="20"/>
    </row>
    <row r="93" spans="1:91" s="2" customFormat="1" ht="10.95" customHeight="1" x14ac:dyDescent="0.2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" customHeight="1" x14ac:dyDescent="0.2">
      <c r="B94" s="54"/>
      <c r="C94" s="55" t="s">
        <v>70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253">
        <f>ROUND(SUM(AG95:AG99),2)</f>
        <v>0</v>
      </c>
      <c r="AH94" s="253"/>
      <c r="AI94" s="253"/>
      <c r="AJ94" s="253"/>
      <c r="AK94" s="253"/>
      <c r="AL94" s="253"/>
      <c r="AM94" s="253"/>
      <c r="AN94" s="254">
        <f t="shared" ref="AN94:AN99" si="0">SUM(AG94,AT94)</f>
        <v>0</v>
      </c>
      <c r="AO94" s="254"/>
      <c r="AP94" s="254"/>
      <c r="AQ94" s="57" t="s">
        <v>1</v>
      </c>
      <c r="AR94" s="54"/>
      <c r="AS94" s="58">
        <f>ROUND(SUM(AS95:AS99),2)</f>
        <v>0</v>
      </c>
      <c r="AT94" s="59">
        <f t="shared" ref="AT94:AT99" si="1">ROUND(SUM(AV94:AW94),2)</f>
        <v>0</v>
      </c>
      <c r="AU94" s="60" t="e">
        <f>ROUND(SUM(AU95:AU99),5)</f>
        <v>#REF!</v>
      </c>
      <c r="AV94" s="59">
        <f>ROUND(AZ94*L29,2)</f>
        <v>0</v>
      </c>
      <c r="AW94" s="59">
        <f>ROUND(BA94*L30,2)</f>
        <v>0</v>
      </c>
      <c r="AX94" s="59">
        <f>ROUND(BB94*L29,2)</f>
        <v>0</v>
      </c>
      <c r="AY94" s="59">
        <f>ROUND(BC94*L30,2)</f>
        <v>0</v>
      </c>
      <c r="AZ94" s="59">
        <f>ROUND(SUM(AZ95:AZ99),2)</f>
        <v>0</v>
      </c>
      <c r="BA94" s="59">
        <f>ROUND(SUM(BA95:BA99),2)</f>
        <v>0</v>
      </c>
      <c r="BB94" s="59">
        <f>ROUND(SUM(BB95:BB99),2)</f>
        <v>0</v>
      </c>
      <c r="BC94" s="59">
        <f>ROUND(SUM(BC95:BC99),2)</f>
        <v>0</v>
      </c>
      <c r="BD94" s="61">
        <f>ROUND(SUM(BD95:BD99),2)</f>
        <v>0</v>
      </c>
      <c r="BS94" s="62" t="s">
        <v>71</v>
      </c>
      <c r="BT94" s="62" t="s">
        <v>72</v>
      </c>
      <c r="BU94" s="63" t="s">
        <v>73</v>
      </c>
      <c r="BV94" s="62" t="s">
        <v>74</v>
      </c>
      <c r="BW94" s="62" t="s">
        <v>4</v>
      </c>
      <c r="BX94" s="62" t="s">
        <v>75</v>
      </c>
      <c r="CL94" s="62" t="s">
        <v>1</v>
      </c>
    </row>
    <row r="95" spans="1:91" s="7" customFormat="1" ht="16.5" customHeight="1" x14ac:dyDescent="0.2">
      <c r="A95" s="64" t="s">
        <v>76</v>
      </c>
      <c r="B95" s="65"/>
      <c r="C95" s="66"/>
      <c r="D95" s="252" t="s">
        <v>77</v>
      </c>
      <c r="E95" s="252"/>
      <c r="F95" s="252"/>
      <c r="G95" s="252"/>
      <c r="H95" s="252"/>
      <c r="I95" s="67"/>
      <c r="J95" s="252" t="s">
        <v>78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0">
        <f>'SO 01 - Kanalizace'!J30</f>
        <v>0</v>
      </c>
      <c r="AH95" s="251"/>
      <c r="AI95" s="251"/>
      <c r="AJ95" s="251"/>
      <c r="AK95" s="251"/>
      <c r="AL95" s="251"/>
      <c r="AM95" s="251"/>
      <c r="AN95" s="250">
        <f t="shared" si="0"/>
        <v>0</v>
      </c>
      <c r="AO95" s="251"/>
      <c r="AP95" s="251"/>
      <c r="AQ95" s="68" t="s">
        <v>79</v>
      </c>
      <c r="AR95" s="65"/>
      <c r="AS95" s="69">
        <v>0</v>
      </c>
      <c r="AT95" s="70">
        <f t="shared" si="1"/>
        <v>0</v>
      </c>
      <c r="AU95" s="71">
        <f>'SO 01 - Kanalizace'!P122</f>
        <v>5099.9871309999999</v>
      </c>
      <c r="AV95" s="70">
        <f>'SO 01 - Kanalizace'!J33</f>
        <v>0</v>
      </c>
      <c r="AW95" s="70">
        <f>'SO 01 - Kanalizace'!J34</f>
        <v>0</v>
      </c>
      <c r="AX95" s="70">
        <f>'SO 01 - Kanalizace'!J35</f>
        <v>0</v>
      </c>
      <c r="AY95" s="70">
        <f>'SO 01 - Kanalizace'!J36</f>
        <v>0</v>
      </c>
      <c r="AZ95" s="70">
        <f>'SO 01 - Kanalizace'!F33</f>
        <v>0</v>
      </c>
      <c r="BA95" s="70">
        <f>'SO 01 - Kanalizace'!F34</f>
        <v>0</v>
      </c>
      <c r="BB95" s="70">
        <f>'SO 01 - Kanalizace'!F35</f>
        <v>0</v>
      </c>
      <c r="BC95" s="70">
        <f>'SO 01 - Kanalizace'!F36</f>
        <v>0</v>
      </c>
      <c r="BD95" s="72">
        <f>'SO 01 - Kanalizace'!F37</f>
        <v>0</v>
      </c>
      <c r="BT95" s="73" t="s">
        <v>80</v>
      </c>
      <c r="BV95" s="73" t="s">
        <v>74</v>
      </c>
      <c r="BW95" s="73" t="s">
        <v>81</v>
      </c>
      <c r="BX95" s="73" t="s">
        <v>4</v>
      </c>
      <c r="CL95" s="73" t="s">
        <v>1</v>
      </c>
      <c r="CM95" s="73" t="s">
        <v>82</v>
      </c>
    </row>
    <row r="96" spans="1:91" s="7" customFormat="1" ht="16.5" customHeight="1" x14ac:dyDescent="0.2">
      <c r="A96" s="64" t="s">
        <v>76</v>
      </c>
      <c r="B96" s="65"/>
      <c r="C96" s="66"/>
      <c r="D96" s="252" t="s">
        <v>83</v>
      </c>
      <c r="E96" s="252"/>
      <c r="F96" s="252"/>
      <c r="G96" s="252"/>
      <c r="H96" s="252"/>
      <c r="I96" s="67"/>
      <c r="J96" s="252" t="s">
        <v>84</v>
      </c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0">
        <f>'SO 02 - Závlahy'!J30</f>
        <v>0</v>
      </c>
      <c r="AH96" s="251"/>
      <c r="AI96" s="251"/>
      <c r="AJ96" s="251"/>
      <c r="AK96" s="251"/>
      <c r="AL96" s="251"/>
      <c r="AM96" s="251"/>
      <c r="AN96" s="250">
        <f t="shared" si="0"/>
        <v>0</v>
      </c>
      <c r="AO96" s="251"/>
      <c r="AP96" s="251"/>
      <c r="AQ96" s="68" t="s">
        <v>79</v>
      </c>
      <c r="AR96" s="65"/>
      <c r="AS96" s="69">
        <v>0</v>
      </c>
      <c r="AT96" s="70">
        <f t="shared" si="1"/>
        <v>0</v>
      </c>
      <c r="AU96" s="71" t="e">
        <f>'SO 02 - Závlahy'!P126</f>
        <v>#REF!</v>
      </c>
      <c r="AV96" s="70">
        <f>'SO 02 - Závlahy'!J33</f>
        <v>0</v>
      </c>
      <c r="AW96" s="70">
        <f>'SO 02 - Závlahy'!J34</f>
        <v>0</v>
      </c>
      <c r="AX96" s="70">
        <f>'SO 02 - Závlahy'!J35</f>
        <v>0</v>
      </c>
      <c r="AY96" s="70">
        <f>'SO 02 - Závlahy'!J36</f>
        <v>0</v>
      </c>
      <c r="AZ96" s="70">
        <f>'SO 02 - Závlahy'!F33</f>
        <v>0</v>
      </c>
      <c r="BA96" s="70">
        <f>'SO 02 - Závlahy'!F34</f>
        <v>0</v>
      </c>
      <c r="BB96" s="70">
        <f>'SO 02 - Závlahy'!F35</f>
        <v>0</v>
      </c>
      <c r="BC96" s="70">
        <f>'SO 02 - Závlahy'!F36</f>
        <v>0</v>
      </c>
      <c r="BD96" s="72">
        <f>'SO 02 - Závlahy'!F37</f>
        <v>0</v>
      </c>
      <c r="BT96" s="73" t="s">
        <v>80</v>
      </c>
      <c r="BV96" s="73" t="s">
        <v>74</v>
      </c>
      <c r="BW96" s="73" t="s">
        <v>85</v>
      </c>
      <c r="BX96" s="73" t="s">
        <v>4</v>
      </c>
      <c r="CL96" s="73" t="s">
        <v>1</v>
      </c>
      <c r="CM96" s="73" t="s">
        <v>82</v>
      </c>
    </row>
    <row r="97" spans="1:91" s="7" customFormat="1" ht="16.5" customHeight="1" x14ac:dyDescent="0.2">
      <c r="A97" s="64" t="s">
        <v>76</v>
      </c>
      <c r="B97" s="65"/>
      <c r="C97" s="66"/>
      <c r="D97" s="252" t="s">
        <v>86</v>
      </c>
      <c r="E97" s="252"/>
      <c r="F97" s="252"/>
      <c r="G97" s="252"/>
      <c r="H97" s="252"/>
      <c r="I97" s="67"/>
      <c r="J97" s="252" t="s">
        <v>87</v>
      </c>
      <c r="K97" s="252"/>
      <c r="L97" s="252"/>
      <c r="M97" s="252"/>
      <c r="N97" s="252"/>
      <c r="O97" s="252"/>
      <c r="P97" s="252"/>
      <c r="Q97" s="252"/>
      <c r="R97" s="252"/>
      <c r="S97" s="252"/>
      <c r="T97" s="252"/>
      <c r="U97" s="252"/>
      <c r="V97" s="252"/>
      <c r="W97" s="252"/>
      <c r="X97" s="252"/>
      <c r="Y97" s="252"/>
      <c r="Z97" s="252"/>
      <c r="AA97" s="252"/>
      <c r="AB97" s="252"/>
      <c r="AC97" s="252"/>
      <c r="AD97" s="252"/>
      <c r="AE97" s="252"/>
      <c r="AF97" s="252"/>
      <c r="AG97" s="250">
        <f>'SO 03 - Elekroinstalace'!J30</f>
        <v>0</v>
      </c>
      <c r="AH97" s="251"/>
      <c r="AI97" s="251"/>
      <c r="AJ97" s="251"/>
      <c r="AK97" s="251"/>
      <c r="AL97" s="251"/>
      <c r="AM97" s="251"/>
      <c r="AN97" s="250">
        <f t="shared" si="0"/>
        <v>0</v>
      </c>
      <c r="AO97" s="251"/>
      <c r="AP97" s="251"/>
      <c r="AQ97" s="68" t="s">
        <v>79</v>
      </c>
      <c r="AR97" s="65"/>
      <c r="AS97" s="69">
        <v>0</v>
      </c>
      <c r="AT97" s="70">
        <f t="shared" si="1"/>
        <v>0</v>
      </c>
      <c r="AU97" s="71">
        <f>'SO 03 - Elekroinstalace'!P118</f>
        <v>0</v>
      </c>
      <c r="AV97" s="70">
        <f>'SO 03 - Elekroinstalace'!J33</f>
        <v>0</v>
      </c>
      <c r="AW97" s="70">
        <f>'SO 03 - Elekroinstalace'!J34</f>
        <v>0</v>
      </c>
      <c r="AX97" s="70">
        <f>'SO 03 - Elekroinstalace'!J35</f>
        <v>0</v>
      </c>
      <c r="AY97" s="70">
        <f>'SO 03 - Elekroinstalace'!J36</f>
        <v>0</v>
      </c>
      <c r="AZ97" s="70">
        <f>'SO 03 - Elekroinstalace'!F33</f>
        <v>0</v>
      </c>
      <c r="BA97" s="70">
        <f>'SO 03 - Elekroinstalace'!F34</f>
        <v>0</v>
      </c>
      <c r="BB97" s="70">
        <f>'SO 03 - Elekroinstalace'!F35</f>
        <v>0</v>
      </c>
      <c r="BC97" s="70">
        <f>'SO 03 - Elekroinstalace'!F36</f>
        <v>0</v>
      </c>
      <c r="BD97" s="72">
        <f>'SO 03 - Elekroinstalace'!F37</f>
        <v>0</v>
      </c>
      <c r="BT97" s="73" t="s">
        <v>80</v>
      </c>
      <c r="BV97" s="73" t="s">
        <v>74</v>
      </c>
      <c r="BW97" s="73" t="s">
        <v>88</v>
      </c>
      <c r="BX97" s="73" t="s">
        <v>4</v>
      </c>
      <c r="CL97" s="73" t="s">
        <v>1</v>
      </c>
      <c r="CM97" s="73" t="s">
        <v>82</v>
      </c>
    </row>
    <row r="98" spans="1:91" s="7" customFormat="1" ht="16.5" customHeight="1" x14ac:dyDescent="0.2">
      <c r="A98" s="64" t="s">
        <v>76</v>
      </c>
      <c r="B98" s="65"/>
      <c r="C98" s="66"/>
      <c r="D98" s="252" t="s">
        <v>89</v>
      </c>
      <c r="E98" s="252"/>
      <c r="F98" s="252"/>
      <c r="G98" s="252"/>
      <c r="H98" s="252"/>
      <c r="I98" s="67"/>
      <c r="J98" s="252" t="s">
        <v>90</v>
      </c>
      <c r="K98" s="252"/>
      <c r="L98" s="252"/>
      <c r="M98" s="252"/>
      <c r="N98" s="252"/>
      <c r="O98" s="252"/>
      <c r="P98" s="252"/>
      <c r="Q98" s="252"/>
      <c r="R98" s="252"/>
      <c r="S98" s="252"/>
      <c r="T98" s="252"/>
      <c r="U98" s="252"/>
      <c r="V98" s="252"/>
      <c r="W98" s="252"/>
      <c r="X98" s="252"/>
      <c r="Y98" s="252"/>
      <c r="Z98" s="252"/>
      <c r="AA98" s="252"/>
      <c r="AB98" s="252"/>
      <c r="AC98" s="252"/>
      <c r="AD98" s="252"/>
      <c r="AE98" s="252"/>
      <c r="AF98" s="252"/>
      <c r="AG98" s="250">
        <f>'SO 04 - Rekonstrukce zpev...'!J30</f>
        <v>0</v>
      </c>
      <c r="AH98" s="251"/>
      <c r="AI98" s="251"/>
      <c r="AJ98" s="251"/>
      <c r="AK98" s="251"/>
      <c r="AL98" s="251"/>
      <c r="AM98" s="251"/>
      <c r="AN98" s="250">
        <f t="shared" si="0"/>
        <v>0</v>
      </c>
      <c r="AO98" s="251"/>
      <c r="AP98" s="251"/>
      <c r="AQ98" s="68" t="s">
        <v>79</v>
      </c>
      <c r="AR98" s="65"/>
      <c r="AS98" s="69">
        <v>0</v>
      </c>
      <c r="AT98" s="70">
        <f t="shared" si="1"/>
        <v>0</v>
      </c>
      <c r="AU98" s="71">
        <f>'SO 04 - Rekonstrukce zpev...'!P121</f>
        <v>602.15902900000003</v>
      </c>
      <c r="AV98" s="70">
        <f>'SO 04 - Rekonstrukce zpev...'!J33</f>
        <v>0</v>
      </c>
      <c r="AW98" s="70">
        <f>'SO 04 - Rekonstrukce zpev...'!J34</f>
        <v>0</v>
      </c>
      <c r="AX98" s="70">
        <f>'SO 04 - Rekonstrukce zpev...'!J35</f>
        <v>0</v>
      </c>
      <c r="AY98" s="70">
        <f>'SO 04 - Rekonstrukce zpev...'!J36</f>
        <v>0</v>
      </c>
      <c r="AZ98" s="70">
        <f>'SO 04 - Rekonstrukce zpev...'!F33</f>
        <v>0</v>
      </c>
      <c r="BA98" s="70">
        <f>'SO 04 - Rekonstrukce zpev...'!F34</f>
        <v>0</v>
      </c>
      <c r="BB98" s="70">
        <f>'SO 04 - Rekonstrukce zpev...'!F35</f>
        <v>0</v>
      </c>
      <c r="BC98" s="70">
        <f>'SO 04 - Rekonstrukce zpev...'!F36</f>
        <v>0</v>
      </c>
      <c r="BD98" s="72">
        <f>'SO 04 - Rekonstrukce zpev...'!F37</f>
        <v>0</v>
      </c>
      <c r="BT98" s="73" t="s">
        <v>80</v>
      </c>
      <c r="BV98" s="73" t="s">
        <v>74</v>
      </c>
      <c r="BW98" s="73" t="s">
        <v>91</v>
      </c>
      <c r="BX98" s="73" t="s">
        <v>4</v>
      </c>
      <c r="CL98" s="73" t="s">
        <v>1</v>
      </c>
      <c r="CM98" s="73" t="s">
        <v>82</v>
      </c>
    </row>
    <row r="99" spans="1:91" s="7" customFormat="1" ht="16.5" customHeight="1" x14ac:dyDescent="0.2">
      <c r="A99" s="64" t="s">
        <v>76</v>
      </c>
      <c r="B99" s="65"/>
      <c r="C99" s="66"/>
      <c r="D99" s="252" t="s">
        <v>92</v>
      </c>
      <c r="E99" s="252"/>
      <c r="F99" s="252"/>
      <c r="G99" s="252"/>
      <c r="H99" s="252"/>
      <c r="I99" s="67"/>
      <c r="J99" s="252" t="s">
        <v>93</v>
      </c>
      <c r="K99" s="252"/>
      <c r="L99" s="252"/>
      <c r="M99" s="252"/>
      <c r="N99" s="252"/>
      <c r="O99" s="252"/>
      <c r="P99" s="252"/>
      <c r="Q99" s="252"/>
      <c r="R99" s="252"/>
      <c r="S99" s="252"/>
      <c r="T99" s="252"/>
      <c r="U99" s="252"/>
      <c r="V99" s="252"/>
      <c r="W99" s="252"/>
      <c r="X99" s="252"/>
      <c r="Y99" s="252"/>
      <c r="Z99" s="252"/>
      <c r="AA99" s="252"/>
      <c r="AB99" s="252"/>
      <c r="AC99" s="252"/>
      <c r="AD99" s="252"/>
      <c r="AE99" s="252"/>
      <c r="AF99" s="252"/>
      <c r="AG99" s="250">
        <f>'VRN - Vedlejší rozpočtové...'!J30</f>
        <v>0</v>
      </c>
      <c r="AH99" s="251"/>
      <c r="AI99" s="251"/>
      <c r="AJ99" s="251"/>
      <c r="AK99" s="251"/>
      <c r="AL99" s="251"/>
      <c r="AM99" s="251"/>
      <c r="AN99" s="250">
        <f t="shared" si="0"/>
        <v>0</v>
      </c>
      <c r="AO99" s="251"/>
      <c r="AP99" s="251"/>
      <c r="AQ99" s="68" t="s">
        <v>79</v>
      </c>
      <c r="AR99" s="65"/>
      <c r="AS99" s="74">
        <v>0</v>
      </c>
      <c r="AT99" s="75">
        <f t="shared" si="1"/>
        <v>0</v>
      </c>
      <c r="AU99" s="76">
        <f>'VRN - Vedlejší rozpočtové...'!P117</f>
        <v>0</v>
      </c>
      <c r="AV99" s="75">
        <f>'VRN - Vedlejší rozpočtové...'!J33</f>
        <v>0</v>
      </c>
      <c r="AW99" s="75">
        <f>'VRN - Vedlejší rozpočtové...'!J34</f>
        <v>0</v>
      </c>
      <c r="AX99" s="75">
        <f>'VRN - Vedlejší rozpočtové...'!J35</f>
        <v>0</v>
      </c>
      <c r="AY99" s="75">
        <f>'VRN - Vedlejší rozpočtové...'!J36</f>
        <v>0</v>
      </c>
      <c r="AZ99" s="75">
        <f>'VRN - Vedlejší rozpočtové...'!F33</f>
        <v>0</v>
      </c>
      <c r="BA99" s="75">
        <f>'VRN - Vedlejší rozpočtové...'!F34</f>
        <v>0</v>
      </c>
      <c r="BB99" s="75">
        <f>'VRN - Vedlejší rozpočtové...'!F35</f>
        <v>0</v>
      </c>
      <c r="BC99" s="75">
        <f>'VRN - Vedlejší rozpočtové...'!F36</f>
        <v>0</v>
      </c>
      <c r="BD99" s="77">
        <f>'VRN - Vedlejší rozpočtové...'!F37</f>
        <v>0</v>
      </c>
      <c r="BT99" s="73" t="s">
        <v>80</v>
      </c>
      <c r="BV99" s="73" t="s">
        <v>74</v>
      </c>
      <c r="BW99" s="73" t="s">
        <v>94</v>
      </c>
      <c r="BX99" s="73" t="s">
        <v>4</v>
      </c>
      <c r="CL99" s="73" t="s">
        <v>1</v>
      </c>
      <c r="CM99" s="73" t="s">
        <v>82</v>
      </c>
    </row>
    <row r="100" spans="1:91" s="2" customFormat="1" ht="30" customHeight="1" x14ac:dyDescent="0.2">
      <c r="A100" s="20"/>
      <c r="B100" s="21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1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</row>
    <row r="101" spans="1:91" s="2" customFormat="1" ht="6.9" customHeight="1" x14ac:dyDescent="0.2">
      <c r="A101" s="20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21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</row>
  </sheetData>
  <sheetProtection algorithmName="SHA-512" hashValue="uiLtSuYSsm3phaFo1YGivrqLtjnJ0WE7LJAU5UvTj1eEeEiZY7LQjdov0zpuhTeey2wSCipga11wu4oIBnwRSQ==" saltValue="cJls+eVxgblJBD/kT/zalA==" spinCount="100000" sheet="1" objects="1" scenarios="1"/>
  <mergeCells count="58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BE6:BE35"/>
    <mergeCell ref="E14:AJ14"/>
    <mergeCell ref="L85:AO85"/>
    <mergeCell ref="AM87:AN87"/>
    <mergeCell ref="AM89:AP89"/>
    <mergeCell ref="AS89:AT91"/>
    <mergeCell ref="AM90:AP90"/>
    <mergeCell ref="L30:P30"/>
    <mergeCell ref="W30:AE30"/>
  </mergeCells>
  <hyperlinks>
    <hyperlink ref="A95" location="'SO 01 - Kanalizace'!C2" display="/" xr:uid="{00000000-0004-0000-0000-000000000000}"/>
    <hyperlink ref="A96" location="'SO 02 - Závlahy'!C2" display="/" xr:uid="{00000000-0004-0000-0000-000001000000}"/>
    <hyperlink ref="A97" location="'SO 03 - Elekroinstalace'!C2" display="/" xr:uid="{00000000-0004-0000-0000-000002000000}"/>
    <hyperlink ref="A98" location="'SO 04 - Rekonstrukce zpev...'!C2" display="/" xr:uid="{00000000-0004-0000-0000-000003000000}"/>
    <hyperlink ref="A99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71"/>
  <sheetViews>
    <sheetView showGridLines="0" topLeftCell="A136" zoomScale="90" zoomScaleNormal="90" workbookViewId="0">
      <selection activeCell="I157" sqref="I157"/>
    </sheetView>
  </sheetViews>
  <sheetFormatPr defaultRowHeight="10.199999999999999" x14ac:dyDescent="0.2"/>
  <cols>
    <col min="1" max="1" width="8.28515625" style="87" customWidth="1"/>
    <col min="2" max="2" width="1.7109375" style="87" customWidth="1"/>
    <col min="3" max="3" width="6.5703125" style="87" customWidth="1"/>
    <col min="4" max="4" width="4.28515625" style="87" customWidth="1"/>
    <col min="5" max="5" width="17.140625" style="87" customWidth="1"/>
    <col min="6" max="6" width="100.85546875" style="87" customWidth="1"/>
    <col min="7" max="7" width="7" style="87" customWidth="1"/>
    <col min="8" max="8" width="11.42578125" style="87" customWidth="1"/>
    <col min="9" max="10" width="20.140625" style="87" customWidth="1"/>
    <col min="11" max="11" width="20.140625" style="87" hidden="1" customWidth="1"/>
    <col min="12" max="12" width="9.28515625" style="87" customWidth="1"/>
    <col min="13" max="13" width="10.85546875" style="87" hidden="1" customWidth="1"/>
    <col min="14" max="14" width="9.28515625" style="87" hidden="1"/>
    <col min="15" max="20" width="14.140625" style="87" hidden="1" customWidth="1"/>
    <col min="21" max="21" width="16.28515625" style="87" hidden="1" customWidth="1"/>
    <col min="22" max="22" width="12.28515625" style="87" customWidth="1"/>
    <col min="23" max="23" width="16.28515625" style="87" customWidth="1"/>
    <col min="24" max="24" width="12.28515625" style="87" customWidth="1"/>
    <col min="25" max="25" width="15" style="87" customWidth="1"/>
    <col min="26" max="26" width="11" style="87" customWidth="1"/>
    <col min="27" max="27" width="15" style="87" customWidth="1"/>
    <col min="28" max="28" width="16.28515625" style="87" customWidth="1"/>
    <col min="29" max="29" width="11" style="87" customWidth="1"/>
    <col min="30" max="30" width="15" style="87" customWidth="1"/>
    <col min="31" max="31" width="16.28515625" style="87" customWidth="1"/>
    <col min="32" max="43" width="9.140625" style="87"/>
    <col min="44" max="65" width="9.28515625" style="87" hidden="1"/>
    <col min="66" max="16384" width="9.140625" style="87"/>
  </cols>
  <sheetData>
    <row r="2" spans="1:46" ht="36.9" customHeight="1" x14ac:dyDescent="0.2">
      <c r="L2" s="274" t="s">
        <v>5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88" t="s">
        <v>81</v>
      </c>
    </row>
    <row r="3" spans="1:46" ht="6.9" customHeight="1" x14ac:dyDescent="0.2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" customHeight="1" x14ac:dyDescent="0.2">
      <c r="B4" s="91"/>
      <c r="D4" s="92" t="s">
        <v>95</v>
      </c>
      <c r="L4" s="91"/>
      <c r="M4" s="93" t="s">
        <v>10</v>
      </c>
      <c r="AT4" s="88" t="s">
        <v>3</v>
      </c>
    </row>
    <row r="5" spans="1:46" ht="6.9" customHeight="1" x14ac:dyDescent="0.2">
      <c r="B5" s="91"/>
      <c r="L5" s="91"/>
    </row>
    <row r="6" spans="1:46" ht="12" customHeight="1" x14ac:dyDescent="0.2">
      <c r="B6" s="91"/>
      <c r="D6" s="95" t="s">
        <v>14</v>
      </c>
      <c r="L6" s="91"/>
    </row>
    <row r="7" spans="1:46" ht="16.5" customHeight="1" x14ac:dyDescent="0.2">
      <c r="B7" s="91"/>
      <c r="E7" s="272" t="str">
        <f>'Rekapitulace stavby'!K6</f>
        <v>Holice - využití srážkových vod</v>
      </c>
      <c r="F7" s="273"/>
      <c r="G7" s="273"/>
      <c r="H7" s="273"/>
      <c r="L7" s="91"/>
    </row>
    <row r="8" spans="1:46" s="99" customFormat="1" ht="12" customHeight="1" x14ac:dyDescent="0.2">
      <c r="A8" s="100"/>
      <c r="B8" s="97"/>
      <c r="C8" s="100"/>
      <c r="D8" s="95" t="s">
        <v>96</v>
      </c>
      <c r="E8" s="100"/>
      <c r="F8" s="100"/>
      <c r="G8" s="100"/>
      <c r="H8" s="100"/>
      <c r="I8" s="100"/>
      <c r="J8" s="100"/>
      <c r="K8" s="100"/>
      <c r="L8" s="98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</row>
    <row r="9" spans="1:46" s="99" customFormat="1" ht="16.5" customHeight="1" x14ac:dyDescent="0.2">
      <c r="A9" s="100"/>
      <c r="B9" s="97"/>
      <c r="C9" s="100"/>
      <c r="D9" s="100"/>
      <c r="E9" s="270" t="s">
        <v>97</v>
      </c>
      <c r="F9" s="271"/>
      <c r="G9" s="271"/>
      <c r="H9" s="271"/>
      <c r="I9" s="100"/>
      <c r="J9" s="100"/>
      <c r="K9" s="100"/>
      <c r="L9" s="98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</row>
    <row r="10" spans="1:46" s="99" customFormat="1" x14ac:dyDescent="0.2">
      <c r="A10" s="100"/>
      <c r="B10" s="97"/>
      <c r="C10" s="100"/>
      <c r="D10" s="100"/>
      <c r="E10" s="100"/>
      <c r="F10" s="100"/>
      <c r="G10" s="100"/>
      <c r="H10" s="100"/>
      <c r="I10" s="100"/>
      <c r="J10" s="100"/>
      <c r="K10" s="100"/>
      <c r="L10" s="98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</row>
    <row r="11" spans="1:46" s="99" customFormat="1" ht="12" customHeight="1" x14ac:dyDescent="0.2">
      <c r="A11" s="100"/>
      <c r="B11" s="97"/>
      <c r="C11" s="100"/>
      <c r="D11" s="95" t="s">
        <v>16</v>
      </c>
      <c r="E11" s="100"/>
      <c r="F11" s="101" t="s">
        <v>1</v>
      </c>
      <c r="G11" s="100"/>
      <c r="H11" s="100"/>
      <c r="I11" s="95" t="s">
        <v>17</v>
      </c>
      <c r="J11" s="101" t="s">
        <v>1</v>
      </c>
      <c r="K11" s="100"/>
      <c r="L11" s="98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</row>
    <row r="12" spans="1:46" s="99" customFormat="1" ht="12" customHeight="1" x14ac:dyDescent="0.2">
      <c r="A12" s="100"/>
      <c r="B12" s="97"/>
      <c r="C12" s="100"/>
      <c r="D12" s="95" t="s">
        <v>18</v>
      </c>
      <c r="E12" s="100"/>
      <c r="F12" s="101" t="s">
        <v>19</v>
      </c>
      <c r="G12" s="100"/>
      <c r="H12" s="100"/>
      <c r="I12" s="95" t="s">
        <v>20</v>
      </c>
      <c r="J12" s="102">
        <f>'Rekapitulace stavby'!AN8</f>
        <v>43913</v>
      </c>
      <c r="K12" s="100"/>
      <c r="L12" s="98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</row>
    <row r="13" spans="1:46" s="99" customFormat="1" ht="10.95" customHeight="1" x14ac:dyDescent="0.2">
      <c r="A13" s="100"/>
      <c r="B13" s="97"/>
      <c r="C13" s="100"/>
      <c r="D13" s="100"/>
      <c r="E13" s="100"/>
      <c r="F13" s="100"/>
      <c r="G13" s="100"/>
      <c r="H13" s="100"/>
      <c r="I13" s="100"/>
      <c r="J13" s="100"/>
      <c r="K13" s="100"/>
      <c r="L13" s="98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</row>
    <row r="14" spans="1:46" s="99" customFormat="1" ht="12" customHeight="1" x14ac:dyDescent="0.2">
      <c r="A14" s="100"/>
      <c r="B14" s="97"/>
      <c r="C14" s="100"/>
      <c r="D14" s="95" t="s">
        <v>21</v>
      </c>
      <c r="E14" s="100"/>
      <c r="F14" s="100"/>
      <c r="G14" s="100"/>
      <c r="H14" s="100"/>
      <c r="I14" s="95" t="s">
        <v>22</v>
      </c>
      <c r="J14" s="101" t="s">
        <v>1</v>
      </c>
      <c r="K14" s="100"/>
      <c r="L14" s="98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</row>
    <row r="15" spans="1:46" s="99" customFormat="1" ht="18" customHeight="1" x14ac:dyDescent="0.2">
      <c r="A15" s="100"/>
      <c r="B15" s="97"/>
      <c r="C15" s="100"/>
      <c r="D15" s="100"/>
      <c r="E15" s="101" t="s">
        <v>23</v>
      </c>
      <c r="F15" s="100"/>
      <c r="G15" s="100"/>
      <c r="H15" s="100"/>
      <c r="I15" s="95" t="s">
        <v>24</v>
      </c>
      <c r="J15" s="101" t="s">
        <v>1</v>
      </c>
      <c r="K15" s="100"/>
      <c r="L15" s="98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</row>
    <row r="16" spans="1:46" s="99" customFormat="1" ht="6.9" customHeight="1" x14ac:dyDescent="0.2">
      <c r="A16" s="100"/>
      <c r="B16" s="97"/>
      <c r="C16" s="100"/>
      <c r="D16" s="100"/>
      <c r="E16" s="100"/>
      <c r="F16" s="100"/>
      <c r="G16" s="100"/>
      <c r="H16" s="100"/>
      <c r="I16" s="100"/>
      <c r="J16" s="100"/>
      <c r="K16" s="100"/>
      <c r="L16" s="98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</row>
    <row r="17" spans="1:31" s="99" customFormat="1" ht="12" customHeight="1" x14ac:dyDescent="0.2">
      <c r="A17" s="100"/>
      <c r="B17" s="97"/>
      <c r="C17" s="100"/>
      <c r="D17" s="95" t="s">
        <v>25</v>
      </c>
      <c r="E17" s="100"/>
      <c r="F17" s="100"/>
      <c r="G17" s="100"/>
      <c r="H17" s="100"/>
      <c r="I17" s="95" t="s">
        <v>22</v>
      </c>
      <c r="J17" s="104" t="str">
        <f>'Rekapitulace stavby'!AN13</f>
        <v>Vyplň údaj</v>
      </c>
      <c r="K17" s="100"/>
      <c r="L17" s="98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</row>
    <row r="18" spans="1:31" s="99" customFormat="1" ht="18" customHeight="1" x14ac:dyDescent="0.2">
      <c r="A18" s="100"/>
      <c r="B18" s="97"/>
      <c r="C18" s="100"/>
      <c r="D18" s="100"/>
      <c r="E18" s="276" t="str">
        <f>'Rekapitulace stavby'!E14:AJ14</f>
        <v>Vyplň údaj</v>
      </c>
      <c r="F18" s="276"/>
      <c r="G18" s="276"/>
      <c r="H18" s="276"/>
      <c r="I18" s="95" t="s">
        <v>24</v>
      </c>
      <c r="J18" s="104" t="str">
        <f>'Rekapitulace stavby'!AN14</f>
        <v>Vyplň údaj</v>
      </c>
      <c r="K18" s="100"/>
      <c r="L18" s="98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</row>
    <row r="19" spans="1:31" s="99" customFormat="1" ht="6.9" customHeight="1" x14ac:dyDescent="0.2">
      <c r="A19" s="100"/>
      <c r="B19" s="97"/>
      <c r="C19" s="100"/>
      <c r="D19" s="100"/>
      <c r="E19" s="100"/>
      <c r="F19" s="100"/>
      <c r="G19" s="100"/>
      <c r="H19" s="100"/>
      <c r="I19" s="100"/>
      <c r="J19" s="100"/>
      <c r="K19" s="100"/>
      <c r="L19" s="98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</row>
    <row r="20" spans="1:31" s="99" customFormat="1" ht="12" customHeight="1" x14ac:dyDescent="0.2">
      <c r="A20" s="100"/>
      <c r="B20" s="97"/>
      <c r="C20" s="100"/>
      <c r="D20" s="95" t="s">
        <v>27</v>
      </c>
      <c r="E20" s="100"/>
      <c r="F20" s="100"/>
      <c r="G20" s="100"/>
      <c r="H20" s="100"/>
      <c r="I20" s="95" t="s">
        <v>22</v>
      </c>
      <c r="J20" s="101" t="str">
        <f>IF('Rekapitulace stavby'!AN16="","",'Rekapitulace stavby'!AN16)</f>
        <v/>
      </c>
      <c r="K20" s="100"/>
      <c r="L20" s="98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</row>
    <row r="21" spans="1:31" s="99" customFormat="1" ht="18" customHeight="1" x14ac:dyDescent="0.2">
      <c r="A21" s="100"/>
      <c r="B21" s="97"/>
      <c r="C21" s="100"/>
      <c r="D21" s="100"/>
      <c r="E21" s="101" t="str">
        <f>IF('Rekapitulace stavby'!E17="","",'Rekapitulace stavby'!E17)</f>
        <v xml:space="preserve"> </v>
      </c>
      <c r="F21" s="100"/>
      <c r="G21" s="100"/>
      <c r="H21" s="100"/>
      <c r="I21" s="95" t="s">
        <v>24</v>
      </c>
      <c r="J21" s="101" t="str">
        <f>IF('Rekapitulace stavby'!AN17="","",'Rekapitulace stavby'!AN17)</f>
        <v/>
      </c>
      <c r="K21" s="100"/>
      <c r="L21" s="98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</row>
    <row r="22" spans="1:31" s="99" customFormat="1" ht="6.9" customHeight="1" x14ac:dyDescent="0.2">
      <c r="A22" s="100"/>
      <c r="B22" s="97"/>
      <c r="C22" s="100"/>
      <c r="D22" s="100"/>
      <c r="E22" s="100"/>
      <c r="F22" s="100"/>
      <c r="G22" s="100"/>
      <c r="H22" s="100"/>
      <c r="I22" s="100"/>
      <c r="J22" s="100"/>
      <c r="K22" s="100"/>
      <c r="L22" s="98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</row>
    <row r="23" spans="1:31" s="99" customFormat="1" ht="12" customHeight="1" x14ac:dyDescent="0.2">
      <c r="A23" s="100"/>
      <c r="B23" s="97"/>
      <c r="C23" s="100"/>
      <c r="D23" s="95" t="s">
        <v>29</v>
      </c>
      <c r="E23" s="100"/>
      <c r="F23" s="100"/>
      <c r="G23" s="100"/>
      <c r="H23" s="100"/>
      <c r="I23" s="95" t="s">
        <v>22</v>
      </c>
      <c r="J23" s="101" t="s">
        <v>1</v>
      </c>
      <c r="K23" s="100"/>
      <c r="L23" s="98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</row>
    <row r="24" spans="1:31" s="99" customFormat="1" ht="18" customHeight="1" x14ac:dyDescent="0.2">
      <c r="A24" s="100"/>
      <c r="B24" s="97"/>
      <c r="C24" s="100"/>
      <c r="D24" s="100"/>
      <c r="E24" s="101" t="s">
        <v>30</v>
      </c>
      <c r="F24" s="100"/>
      <c r="G24" s="100"/>
      <c r="H24" s="100"/>
      <c r="I24" s="95" t="s">
        <v>24</v>
      </c>
      <c r="J24" s="101" t="s">
        <v>1</v>
      </c>
      <c r="K24" s="100"/>
      <c r="L24" s="98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</row>
    <row r="25" spans="1:31" s="99" customFormat="1" ht="6.9" customHeight="1" x14ac:dyDescent="0.2">
      <c r="A25" s="100"/>
      <c r="B25" s="97"/>
      <c r="C25" s="100"/>
      <c r="D25" s="100"/>
      <c r="E25" s="100"/>
      <c r="F25" s="100"/>
      <c r="G25" s="100"/>
      <c r="H25" s="100"/>
      <c r="I25" s="100"/>
      <c r="J25" s="100"/>
      <c r="K25" s="100"/>
      <c r="L25" s="98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</row>
    <row r="26" spans="1:31" s="99" customFormat="1" ht="12" customHeight="1" x14ac:dyDescent="0.2">
      <c r="A26" s="100"/>
      <c r="B26" s="97"/>
      <c r="C26" s="100"/>
      <c r="D26" s="95" t="s">
        <v>31</v>
      </c>
      <c r="E26" s="100"/>
      <c r="F26" s="100"/>
      <c r="G26" s="100"/>
      <c r="H26" s="100"/>
      <c r="I26" s="100"/>
      <c r="J26" s="100"/>
      <c r="K26" s="100"/>
      <c r="L26" s="98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</row>
    <row r="27" spans="1:31" s="108" customFormat="1" ht="16.5" customHeight="1" x14ac:dyDescent="0.2">
      <c r="A27" s="105"/>
      <c r="B27" s="106"/>
      <c r="C27" s="105"/>
      <c r="D27" s="105"/>
      <c r="E27" s="277" t="s">
        <v>1</v>
      </c>
      <c r="F27" s="277"/>
      <c r="G27" s="277"/>
      <c r="H27" s="277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99" customFormat="1" ht="6.9" customHeight="1" x14ac:dyDescent="0.2">
      <c r="A28" s="100"/>
      <c r="B28" s="97"/>
      <c r="C28" s="100"/>
      <c r="D28" s="100"/>
      <c r="E28" s="100"/>
      <c r="F28" s="100"/>
      <c r="G28" s="100"/>
      <c r="H28" s="100"/>
      <c r="I28" s="100"/>
      <c r="J28" s="100"/>
      <c r="K28" s="100"/>
      <c r="L28" s="98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</row>
    <row r="29" spans="1:31" s="99" customFormat="1" ht="6.9" customHeight="1" x14ac:dyDescent="0.2">
      <c r="A29" s="100"/>
      <c r="B29" s="97"/>
      <c r="C29" s="100"/>
      <c r="D29" s="109"/>
      <c r="E29" s="109"/>
      <c r="F29" s="109"/>
      <c r="G29" s="109"/>
      <c r="H29" s="109"/>
      <c r="I29" s="109"/>
      <c r="J29" s="109"/>
      <c r="K29" s="109"/>
      <c r="L29" s="98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9" customFormat="1" ht="25.35" customHeight="1" x14ac:dyDescent="0.2">
      <c r="A30" s="100"/>
      <c r="B30" s="97"/>
      <c r="C30" s="100"/>
      <c r="D30" s="110" t="s">
        <v>32</v>
      </c>
      <c r="E30" s="100"/>
      <c r="F30" s="100"/>
      <c r="G30" s="100"/>
      <c r="H30" s="100"/>
      <c r="I30" s="100"/>
      <c r="J30" s="111">
        <f>ROUND(J122, 2)</f>
        <v>0</v>
      </c>
      <c r="K30" s="100"/>
      <c r="L30" s="98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</row>
    <row r="31" spans="1:31" s="99" customFormat="1" ht="6.9" customHeight="1" x14ac:dyDescent="0.2">
      <c r="A31" s="100"/>
      <c r="B31" s="97"/>
      <c r="C31" s="100"/>
      <c r="D31" s="109"/>
      <c r="E31" s="109"/>
      <c r="F31" s="109"/>
      <c r="G31" s="109"/>
      <c r="H31" s="109"/>
      <c r="I31" s="109"/>
      <c r="J31" s="109"/>
      <c r="K31" s="109"/>
      <c r="L31" s="98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99" customFormat="1" ht="14.4" customHeight="1" x14ac:dyDescent="0.2">
      <c r="A32" s="100"/>
      <c r="B32" s="97"/>
      <c r="C32" s="100"/>
      <c r="D32" s="100"/>
      <c r="E32" s="100"/>
      <c r="F32" s="112" t="s">
        <v>34</v>
      </c>
      <c r="G32" s="100"/>
      <c r="H32" s="100"/>
      <c r="I32" s="112" t="s">
        <v>33</v>
      </c>
      <c r="J32" s="112" t="s">
        <v>35</v>
      </c>
      <c r="K32" s="100"/>
      <c r="L32" s="98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</row>
    <row r="33" spans="1:31" s="99" customFormat="1" ht="14.4" customHeight="1" x14ac:dyDescent="0.2">
      <c r="A33" s="100"/>
      <c r="B33" s="97"/>
      <c r="C33" s="100"/>
      <c r="D33" s="113" t="s">
        <v>36</v>
      </c>
      <c r="E33" s="95" t="s">
        <v>37</v>
      </c>
      <c r="F33" s="114">
        <f>ROUND((SUM(BE122:BE870)),  2)</f>
        <v>0</v>
      </c>
      <c r="G33" s="100"/>
      <c r="H33" s="100"/>
      <c r="I33" s="115">
        <v>0.21</v>
      </c>
      <c r="J33" s="114">
        <f>ROUND(((SUM(BE122:BE870))*I33),  2)</f>
        <v>0</v>
      </c>
      <c r="K33" s="100"/>
      <c r="L33" s="98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</row>
    <row r="34" spans="1:31" s="99" customFormat="1" ht="14.4" customHeight="1" x14ac:dyDescent="0.2">
      <c r="A34" s="100"/>
      <c r="B34" s="97"/>
      <c r="C34" s="100"/>
      <c r="D34" s="100"/>
      <c r="E34" s="95" t="s">
        <v>38</v>
      </c>
      <c r="F34" s="114">
        <f>ROUND((SUM(BF122:BF870)),  2)</f>
        <v>0</v>
      </c>
      <c r="G34" s="100"/>
      <c r="H34" s="100"/>
      <c r="I34" s="115">
        <v>0.15</v>
      </c>
      <c r="J34" s="114">
        <f>ROUND(((SUM(BF122:BF870))*I34),  2)</f>
        <v>0</v>
      </c>
      <c r="K34" s="100"/>
      <c r="L34" s="98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</row>
    <row r="35" spans="1:31" s="99" customFormat="1" ht="14.4" hidden="1" customHeight="1" x14ac:dyDescent="0.2">
      <c r="A35" s="100"/>
      <c r="B35" s="97"/>
      <c r="C35" s="100"/>
      <c r="D35" s="100"/>
      <c r="E35" s="95" t="s">
        <v>39</v>
      </c>
      <c r="F35" s="114">
        <f>ROUND((SUM(BG122:BG870)),  2)</f>
        <v>0</v>
      </c>
      <c r="G35" s="100"/>
      <c r="H35" s="100"/>
      <c r="I35" s="115">
        <v>0.21</v>
      </c>
      <c r="J35" s="114">
        <f>0</f>
        <v>0</v>
      </c>
      <c r="K35" s="100"/>
      <c r="L35" s="98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</row>
    <row r="36" spans="1:31" s="99" customFormat="1" ht="14.4" hidden="1" customHeight="1" x14ac:dyDescent="0.2">
      <c r="A36" s="100"/>
      <c r="B36" s="97"/>
      <c r="C36" s="100"/>
      <c r="D36" s="100"/>
      <c r="E36" s="95" t="s">
        <v>40</v>
      </c>
      <c r="F36" s="114">
        <f>ROUND((SUM(BH122:BH870)),  2)</f>
        <v>0</v>
      </c>
      <c r="G36" s="100"/>
      <c r="H36" s="100"/>
      <c r="I36" s="115">
        <v>0.15</v>
      </c>
      <c r="J36" s="114">
        <f>0</f>
        <v>0</v>
      </c>
      <c r="K36" s="100"/>
      <c r="L36" s="98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</row>
    <row r="37" spans="1:31" s="99" customFormat="1" ht="14.4" hidden="1" customHeight="1" x14ac:dyDescent="0.2">
      <c r="A37" s="100"/>
      <c r="B37" s="97"/>
      <c r="C37" s="100"/>
      <c r="D37" s="100"/>
      <c r="E37" s="95" t="s">
        <v>41</v>
      </c>
      <c r="F37" s="114">
        <f>ROUND((SUM(BI122:BI870)),  2)</f>
        <v>0</v>
      </c>
      <c r="G37" s="100"/>
      <c r="H37" s="100"/>
      <c r="I37" s="115">
        <v>0</v>
      </c>
      <c r="J37" s="114">
        <f>0</f>
        <v>0</v>
      </c>
      <c r="K37" s="100"/>
      <c r="L37" s="98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</row>
    <row r="38" spans="1:31" s="99" customFormat="1" ht="6.9" customHeight="1" x14ac:dyDescent="0.2">
      <c r="A38" s="100"/>
      <c r="B38" s="97"/>
      <c r="C38" s="100"/>
      <c r="D38" s="100"/>
      <c r="E38" s="100"/>
      <c r="F38" s="100"/>
      <c r="G38" s="100"/>
      <c r="H38" s="100"/>
      <c r="I38" s="100"/>
      <c r="J38" s="100"/>
      <c r="K38" s="100"/>
      <c r="L38" s="98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</row>
    <row r="39" spans="1:31" s="99" customFormat="1" ht="25.35" customHeight="1" x14ac:dyDescent="0.2">
      <c r="A39" s="100"/>
      <c r="B39" s="97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0</v>
      </c>
      <c r="K39" s="122"/>
      <c r="L39" s="98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</row>
    <row r="40" spans="1:31" s="99" customFormat="1" ht="14.4" customHeight="1" x14ac:dyDescent="0.2">
      <c r="A40" s="100"/>
      <c r="B40" s="97"/>
      <c r="C40" s="100"/>
      <c r="D40" s="100"/>
      <c r="E40" s="100"/>
      <c r="F40" s="100"/>
      <c r="G40" s="100"/>
      <c r="H40" s="100"/>
      <c r="I40" s="100"/>
      <c r="J40" s="100"/>
      <c r="K40" s="100"/>
      <c r="L40" s="98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</row>
    <row r="41" spans="1:31" ht="14.4" customHeight="1" x14ac:dyDescent="0.2">
      <c r="B41" s="91"/>
      <c r="L41" s="91"/>
    </row>
    <row r="42" spans="1:31" ht="14.4" customHeight="1" x14ac:dyDescent="0.2">
      <c r="B42" s="91"/>
      <c r="L42" s="91"/>
    </row>
    <row r="43" spans="1:31" ht="14.4" customHeight="1" x14ac:dyDescent="0.2">
      <c r="B43" s="91"/>
      <c r="L43" s="91"/>
    </row>
    <row r="44" spans="1:31" ht="14.4" customHeight="1" x14ac:dyDescent="0.2">
      <c r="B44" s="91"/>
      <c r="L44" s="91"/>
    </row>
    <row r="45" spans="1:31" ht="14.4" customHeight="1" x14ac:dyDescent="0.2">
      <c r="B45" s="91"/>
      <c r="L45" s="91"/>
    </row>
    <row r="46" spans="1:31" ht="14.4" customHeight="1" x14ac:dyDescent="0.2">
      <c r="B46" s="91"/>
      <c r="L46" s="91"/>
    </row>
    <row r="47" spans="1:31" ht="14.4" customHeight="1" x14ac:dyDescent="0.2">
      <c r="B47" s="91"/>
      <c r="L47" s="91"/>
    </row>
    <row r="48" spans="1:31" ht="14.4" customHeight="1" x14ac:dyDescent="0.2">
      <c r="B48" s="91"/>
      <c r="L48" s="91"/>
    </row>
    <row r="49" spans="1:31" ht="14.4" customHeight="1" x14ac:dyDescent="0.2">
      <c r="B49" s="91"/>
      <c r="L49" s="91"/>
    </row>
    <row r="50" spans="1:31" s="99" customFormat="1" ht="14.4" customHeight="1" x14ac:dyDescent="0.2">
      <c r="B50" s="98"/>
      <c r="D50" s="123" t="s">
        <v>45</v>
      </c>
      <c r="E50" s="124"/>
      <c r="F50" s="124"/>
      <c r="G50" s="123" t="s">
        <v>46</v>
      </c>
      <c r="H50" s="124"/>
      <c r="I50" s="124"/>
      <c r="J50" s="124"/>
      <c r="K50" s="124"/>
      <c r="L50" s="98"/>
    </row>
    <row r="51" spans="1:31" x14ac:dyDescent="0.2">
      <c r="B51" s="91"/>
      <c r="L51" s="91"/>
    </row>
    <row r="52" spans="1:31" x14ac:dyDescent="0.2">
      <c r="B52" s="91"/>
      <c r="L52" s="91"/>
    </row>
    <row r="53" spans="1:31" x14ac:dyDescent="0.2">
      <c r="B53" s="91"/>
      <c r="L53" s="91"/>
    </row>
    <row r="54" spans="1:31" x14ac:dyDescent="0.2">
      <c r="B54" s="91"/>
      <c r="L54" s="91"/>
    </row>
    <row r="55" spans="1:31" x14ac:dyDescent="0.2">
      <c r="B55" s="91"/>
      <c r="L55" s="91"/>
    </row>
    <row r="56" spans="1:31" x14ac:dyDescent="0.2">
      <c r="B56" s="91"/>
      <c r="L56" s="91"/>
    </row>
    <row r="57" spans="1:31" x14ac:dyDescent="0.2">
      <c r="B57" s="91"/>
      <c r="L57" s="91"/>
    </row>
    <row r="58" spans="1:31" x14ac:dyDescent="0.2">
      <c r="B58" s="91"/>
      <c r="L58" s="91"/>
    </row>
    <row r="59" spans="1:31" x14ac:dyDescent="0.2">
      <c r="B59" s="91"/>
      <c r="L59" s="91"/>
    </row>
    <row r="60" spans="1:31" x14ac:dyDescent="0.2">
      <c r="B60" s="91"/>
      <c r="L60" s="91"/>
    </row>
    <row r="61" spans="1:31" s="99" customFormat="1" ht="13.2" x14ac:dyDescent="0.2">
      <c r="A61" s="100"/>
      <c r="B61" s="97"/>
      <c r="C61" s="100"/>
      <c r="D61" s="125" t="s">
        <v>47</v>
      </c>
      <c r="E61" s="126"/>
      <c r="F61" s="127" t="s">
        <v>48</v>
      </c>
      <c r="G61" s="125" t="s">
        <v>47</v>
      </c>
      <c r="H61" s="126"/>
      <c r="I61" s="126"/>
      <c r="J61" s="128" t="s">
        <v>48</v>
      </c>
      <c r="K61" s="126"/>
      <c r="L61" s="98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1:31" x14ac:dyDescent="0.2">
      <c r="B62" s="91"/>
      <c r="L62" s="91"/>
    </row>
    <row r="63" spans="1:31" x14ac:dyDescent="0.2">
      <c r="B63" s="91"/>
      <c r="L63" s="91"/>
    </row>
    <row r="64" spans="1:31" x14ac:dyDescent="0.2">
      <c r="B64" s="91"/>
      <c r="L64" s="91"/>
    </row>
    <row r="65" spans="1:31" s="99" customFormat="1" ht="13.2" x14ac:dyDescent="0.2">
      <c r="A65" s="100"/>
      <c r="B65" s="97"/>
      <c r="C65" s="100"/>
      <c r="D65" s="123" t="s">
        <v>49</v>
      </c>
      <c r="E65" s="129"/>
      <c r="F65" s="129"/>
      <c r="G65" s="123" t="s">
        <v>50</v>
      </c>
      <c r="H65" s="129"/>
      <c r="I65" s="129"/>
      <c r="J65" s="129"/>
      <c r="K65" s="129"/>
      <c r="L65" s="98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</row>
    <row r="66" spans="1:31" x14ac:dyDescent="0.2">
      <c r="B66" s="91"/>
      <c r="L66" s="91"/>
    </row>
    <row r="67" spans="1:31" x14ac:dyDescent="0.2">
      <c r="B67" s="91"/>
      <c r="L67" s="91"/>
    </row>
    <row r="68" spans="1:31" x14ac:dyDescent="0.2">
      <c r="B68" s="91"/>
      <c r="L68" s="91"/>
    </row>
    <row r="69" spans="1:31" x14ac:dyDescent="0.2">
      <c r="B69" s="91"/>
      <c r="L69" s="91"/>
    </row>
    <row r="70" spans="1:31" x14ac:dyDescent="0.2">
      <c r="B70" s="91"/>
      <c r="L70" s="91"/>
    </row>
    <row r="71" spans="1:31" x14ac:dyDescent="0.2">
      <c r="B71" s="91"/>
      <c r="L71" s="91"/>
    </row>
    <row r="72" spans="1:31" x14ac:dyDescent="0.2">
      <c r="B72" s="91"/>
      <c r="L72" s="91"/>
    </row>
    <row r="73" spans="1:31" x14ac:dyDescent="0.2">
      <c r="B73" s="91"/>
      <c r="L73" s="91"/>
    </row>
    <row r="74" spans="1:31" x14ac:dyDescent="0.2">
      <c r="B74" s="91"/>
      <c r="L74" s="91"/>
    </row>
    <row r="75" spans="1:31" x14ac:dyDescent="0.2">
      <c r="B75" s="91"/>
      <c r="L75" s="91"/>
    </row>
    <row r="76" spans="1:31" s="99" customFormat="1" ht="13.2" x14ac:dyDescent="0.2">
      <c r="A76" s="100"/>
      <c r="B76" s="97"/>
      <c r="C76" s="100"/>
      <c r="D76" s="125" t="s">
        <v>47</v>
      </c>
      <c r="E76" s="126"/>
      <c r="F76" s="127" t="s">
        <v>48</v>
      </c>
      <c r="G76" s="125" t="s">
        <v>47</v>
      </c>
      <c r="H76" s="126"/>
      <c r="I76" s="126"/>
      <c r="J76" s="128" t="s">
        <v>48</v>
      </c>
      <c r="K76" s="126"/>
      <c r="L76" s="98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spans="1:31" s="99" customFormat="1" ht="14.4" customHeight="1" x14ac:dyDescent="0.2">
      <c r="A77" s="10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98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81" spans="1:47" s="99" customFormat="1" ht="6.9" customHeight="1" x14ac:dyDescent="0.2">
      <c r="A81" s="10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98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</row>
    <row r="82" spans="1:47" s="99" customFormat="1" ht="24.9" customHeight="1" x14ac:dyDescent="0.2">
      <c r="A82" s="100"/>
      <c r="B82" s="97"/>
      <c r="C82" s="92" t="s">
        <v>98</v>
      </c>
      <c r="D82" s="100"/>
      <c r="E82" s="100"/>
      <c r="F82" s="100"/>
      <c r="G82" s="100"/>
      <c r="H82" s="100"/>
      <c r="I82" s="100"/>
      <c r="J82" s="100"/>
      <c r="K82" s="100"/>
      <c r="L82" s="98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</row>
    <row r="83" spans="1:47" s="99" customFormat="1" ht="6.9" customHeight="1" x14ac:dyDescent="0.2">
      <c r="A83" s="100"/>
      <c r="B83" s="97"/>
      <c r="C83" s="100"/>
      <c r="D83" s="100"/>
      <c r="E83" s="100"/>
      <c r="F83" s="100"/>
      <c r="G83" s="100"/>
      <c r="H83" s="100"/>
      <c r="I83" s="100"/>
      <c r="J83" s="100"/>
      <c r="K83" s="100"/>
      <c r="L83" s="98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</row>
    <row r="84" spans="1:47" s="99" customFormat="1" ht="12" customHeight="1" x14ac:dyDescent="0.2">
      <c r="A84" s="100"/>
      <c r="B84" s="97"/>
      <c r="C84" s="95" t="s">
        <v>14</v>
      </c>
      <c r="D84" s="100"/>
      <c r="E84" s="100"/>
      <c r="F84" s="100"/>
      <c r="G84" s="100"/>
      <c r="H84" s="100"/>
      <c r="I84" s="100"/>
      <c r="J84" s="100"/>
      <c r="K84" s="100"/>
      <c r="L84" s="98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</row>
    <row r="85" spans="1:47" s="99" customFormat="1" ht="16.5" customHeight="1" x14ac:dyDescent="0.2">
      <c r="A85" s="100"/>
      <c r="B85" s="97"/>
      <c r="C85" s="100"/>
      <c r="D85" s="100"/>
      <c r="E85" s="272" t="str">
        <f>E7</f>
        <v>Holice - využití srážkových vod</v>
      </c>
      <c r="F85" s="273"/>
      <c r="G85" s="273"/>
      <c r="H85" s="273"/>
      <c r="I85" s="100"/>
      <c r="J85" s="100"/>
      <c r="K85" s="100"/>
      <c r="L85" s="98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</row>
    <row r="86" spans="1:47" s="99" customFormat="1" ht="12" customHeight="1" x14ac:dyDescent="0.2">
      <c r="A86" s="100"/>
      <c r="B86" s="97"/>
      <c r="C86" s="95" t="s">
        <v>96</v>
      </c>
      <c r="D86" s="100"/>
      <c r="E86" s="100"/>
      <c r="F86" s="100"/>
      <c r="G86" s="100"/>
      <c r="H86" s="100"/>
      <c r="I86" s="100"/>
      <c r="J86" s="100"/>
      <c r="K86" s="100"/>
      <c r="L86" s="98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</row>
    <row r="87" spans="1:47" s="99" customFormat="1" ht="16.5" customHeight="1" x14ac:dyDescent="0.2">
      <c r="A87" s="100"/>
      <c r="B87" s="97"/>
      <c r="C87" s="100"/>
      <c r="D87" s="100"/>
      <c r="E87" s="270" t="str">
        <f>E9</f>
        <v>SO 01 - Kanalizace</v>
      </c>
      <c r="F87" s="271"/>
      <c r="G87" s="271"/>
      <c r="H87" s="271"/>
      <c r="I87" s="100"/>
      <c r="J87" s="100"/>
      <c r="K87" s="100"/>
      <c r="L87" s="98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</row>
    <row r="88" spans="1:47" s="99" customFormat="1" ht="6.9" customHeight="1" x14ac:dyDescent="0.2">
      <c r="A88" s="100"/>
      <c r="B88" s="97"/>
      <c r="C88" s="100"/>
      <c r="D88" s="100"/>
      <c r="E88" s="100"/>
      <c r="F88" s="100"/>
      <c r="G88" s="100"/>
      <c r="H88" s="100"/>
      <c r="I88" s="100"/>
      <c r="J88" s="100"/>
      <c r="K88" s="100"/>
      <c r="L88" s="98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</row>
    <row r="89" spans="1:47" s="99" customFormat="1" ht="12" customHeight="1" x14ac:dyDescent="0.2">
      <c r="A89" s="100"/>
      <c r="B89" s="97"/>
      <c r="C89" s="95" t="s">
        <v>18</v>
      </c>
      <c r="D89" s="100"/>
      <c r="E89" s="100"/>
      <c r="F89" s="101" t="str">
        <f>F12</f>
        <v>Sokolský park a okolí</v>
      </c>
      <c r="G89" s="100"/>
      <c r="H89" s="100"/>
      <c r="I89" s="95" t="s">
        <v>20</v>
      </c>
      <c r="J89" s="134">
        <f>IF(J12="","",J12)</f>
        <v>43913</v>
      </c>
      <c r="K89" s="100"/>
      <c r="L89" s="98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</row>
    <row r="90" spans="1:47" s="99" customFormat="1" ht="6.9" customHeight="1" x14ac:dyDescent="0.2">
      <c r="A90" s="100"/>
      <c r="B90" s="97"/>
      <c r="C90" s="100"/>
      <c r="D90" s="100"/>
      <c r="E90" s="100"/>
      <c r="F90" s="100"/>
      <c r="G90" s="100"/>
      <c r="H90" s="100"/>
      <c r="I90" s="100"/>
      <c r="J90" s="100"/>
      <c r="K90" s="100"/>
      <c r="L90" s="98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</row>
    <row r="91" spans="1:47" s="99" customFormat="1" ht="15.15" customHeight="1" x14ac:dyDescent="0.2">
      <c r="A91" s="100"/>
      <c r="B91" s="97"/>
      <c r="C91" s="95" t="s">
        <v>21</v>
      </c>
      <c r="D91" s="100"/>
      <c r="E91" s="100"/>
      <c r="F91" s="101" t="str">
        <f>E15</f>
        <v>Město Holice</v>
      </c>
      <c r="G91" s="100"/>
      <c r="H91" s="100"/>
      <c r="I91" s="95" t="s">
        <v>27</v>
      </c>
      <c r="J91" s="135" t="str">
        <f>E21</f>
        <v xml:space="preserve"> </v>
      </c>
      <c r="K91" s="100"/>
      <c r="L91" s="98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</row>
    <row r="92" spans="1:47" s="99" customFormat="1" ht="40.200000000000003" customHeight="1" x14ac:dyDescent="0.2">
      <c r="A92" s="100"/>
      <c r="B92" s="97"/>
      <c r="C92" s="95" t="s">
        <v>25</v>
      </c>
      <c r="D92" s="100"/>
      <c r="E92" s="100"/>
      <c r="F92" s="101" t="str">
        <f>IF(E18="","",E18)</f>
        <v>Vyplň údaj</v>
      </c>
      <c r="G92" s="100"/>
      <c r="H92" s="100"/>
      <c r="I92" s="95" t="s">
        <v>29</v>
      </c>
      <c r="J92" s="135" t="str">
        <f>E24</f>
        <v>ČISTÁ PŘÍRODA VÝCHODNÍCH ČECH, o. p. s.</v>
      </c>
      <c r="K92" s="100"/>
      <c r="L92" s="98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</row>
    <row r="93" spans="1:47" s="99" customFormat="1" ht="10.35" customHeight="1" x14ac:dyDescent="0.2">
      <c r="A93" s="100"/>
      <c r="B93" s="97"/>
      <c r="C93" s="100"/>
      <c r="D93" s="100"/>
      <c r="E93" s="100"/>
      <c r="F93" s="100"/>
      <c r="G93" s="100"/>
      <c r="H93" s="100"/>
      <c r="I93" s="100"/>
      <c r="J93" s="100"/>
      <c r="K93" s="100"/>
      <c r="L93" s="98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</row>
    <row r="94" spans="1:47" s="99" customFormat="1" ht="29.25" customHeight="1" x14ac:dyDescent="0.2">
      <c r="A94" s="100"/>
      <c r="B94" s="97"/>
      <c r="C94" s="136" t="s">
        <v>99</v>
      </c>
      <c r="D94" s="116"/>
      <c r="E94" s="116"/>
      <c r="F94" s="116"/>
      <c r="G94" s="116"/>
      <c r="H94" s="116"/>
      <c r="I94" s="116"/>
      <c r="J94" s="137" t="s">
        <v>100</v>
      </c>
      <c r="K94" s="116"/>
      <c r="L94" s="98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</row>
    <row r="95" spans="1:47" s="99" customFormat="1" ht="10.35" customHeight="1" x14ac:dyDescent="0.2">
      <c r="A95" s="100"/>
      <c r="B95" s="97"/>
      <c r="C95" s="100"/>
      <c r="D95" s="100"/>
      <c r="E95" s="100"/>
      <c r="F95" s="100"/>
      <c r="G95" s="100"/>
      <c r="H95" s="100"/>
      <c r="I95" s="100"/>
      <c r="J95" s="100"/>
      <c r="K95" s="100"/>
      <c r="L95" s="98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</row>
    <row r="96" spans="1:47" s="99" customFormat="1" ht="22.95" customHeight="1" x14ac:dyDescent="0.2">
      <c r="A96" s="100"/>
      <c r="B96" s="97"/>
      <c r="C96" s="138" t="s">
        <v>101</v>
      </c>
      <c r="D96" s="100"/>
      <c r="E96" s="100"/>
      <c r="F96" s="100"/>
      <c r="G96" s="100"/>
      <c r="H96" s="100"/>
      <c r="I96" s="100"/>
      <c r="J96" s="111">
        <f>J122</f>
        <v>0</v>
      </c>
      <c r="K96" s="100"/>
      <c r="L96" s="98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U96" s="88" t="s">
        <v>102</v>
      </c>
    </row>
    <row r="97" spans="1:31" s="139" customFormat="1" ht="24.9" customHeight="1" x14ac:dyDescent="0.2">
      <c r="B97" s="140"/>
      <c r="D97" s="141" t="s">
        <v>103</v>
      </c>
      <c r="E97" s="142"/>
      <c r="F97" s="142"/>
      <c r="G97" s="142"/>
      <c r="H97" s="142"/>
      <c r="I97" s="142"/>
      <c r="J97" s="143">
        <f>J123</f>
        <v>0</v>
      </c>
      <c r="L97" s="140"/>
    </row>
    <row r="98" spans="1:31" s="203" customFormat="1" ht="19.95" customHeight="1" x14ac:dyDescent="0.2">
      <c r="B98" s="204"/>
      <c r="D98" s="205" t="s">
        <v>104</v>
      </c>
      <c r="E98" s="206"/>
      <c r="F98" s="206"/>
      <c r="G98" s="206"/>
      <c r="H98" s="206"/>
      <c r="I98" s="206"/>
      <c r="J98" s="207">
        <f>J124</f>
        <v>0</v>
      </c>
      <c r="L98" s="204"/>
    </row>
    <row r="99" spans="1:31" s="203" customFormat="1" ht="19.95" customHeight="1" x14ac:dyDescent="0.2">
      <c r="B99" s="204"/>
      <c r="D99" s="205" t="s">
        <v>105</v>
      </c>
      <c r="E99" s="206"/>
      <c r="F99" s="206"/>
      <c r="G99" s="206"/>
      <c r="H99" s="206"/>
      <c r="I99" s="206"/>
      <c r="J99" s="207">
        <f>J568</f>
        <v>0</v>
      </c>
      <c r="L99" s="204"/>
    </row>
    <row r="100" spans="1:31" s="203" customFormat="1" ht="19.95" customHeight="1" x14ac:dyDescent="0.2">
      <c r="B100" s="204"/>
      <c r="D100" s="205" t="s">
        <v>106</v>
      </c>
      <c r="E100" s="206"/>
      <c r="F100" s="206"/>
      <c r="G100" s="206"/>
      <c r="H100" s="206"/>
      <c r="I100" s="206"/>
      <c r="J100" s="207">
        <f>J765</f>
        <v>0</v>
      </c>
      <c r="L100" s="204"/>
    </row>
    <row r="101" spans="1:31" s="203" customFormat="1" ht="19.95" customHeight="1" x14ac:dyDescent="0.2">
      <c r="B101" s="204"/>
      <c r="D101" s="205" t="s">
        <v>107</v>
      </c>
      <c r="E101" s="206"/>
      <c r="F101" s="206"/>
      <c r="G101" s="206"/>
      <c r="H101" s="206"/>
      <c r="I101" s="206"/>
      <c r="J101" s="207">
        <f>J786</f>
        <v>0</v>
      </c>
      <c r="L101" s="204"/>
    </row>
    <row r="102" spans="1:31" s="203" customFormat="1" ht="19.95" customHeight="1" x14ac:dyDescent="0.2">
      <c r="B102" s="204"/>
      <c r="D102" s="205" t="s">
        <v>108</v>
      </c>
      <c r="E102" s="206"/>
      <c r="F102" s="206"/>
      <c r="G102" s="206"/>
      <c r="H102" s="206"/>
      <c r="I102" s="206"/>
      <c r="J102" s="207">
        <f>J807</f>
        <v>0</v>
      </c>
      <c r="L102" s="204"/>
    </row>
    <row r="103" spans="1:31" s="99" customFormat="1" ht="21.75" customHeight="1" x14ac:dyDescent="0.2">
      <c r="A103" s="100"/>
      <c r="B103" s="97"/>
      <c r="C103" s="100"/>
      <c r="D103" s="100"/>
      <c r="E103" s="100"/>
      <c r="F103" s="100"/>
      <c r="G103" s="100"/>
      <c r="H103" s="100"/>
      <c r="I103" s="100"/>
      <c r="J103" s="100"/>
      <c r="K103" s="100"/>
      <c r="L103" s="98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</row>
    <row r="104" spans="1:31" s="99" customFormat="1" ht="6.9" customHeight="1" x14ac:dyDescent="0.2">
      <c r="A104" s="100"/>
      <c r="B104" s="130"/>
      <c r="C104" s="131"/>
      <c r="D104" s="131"/>
      <c r="E104" s="131"/>
      <c r="F104" s="131"/>
      <c r="G104" s="131"/>
      <c r="H104" s="131"/>
      <c r="I104" s="131"/>
      <c r="J104" s="131"/>
      <c r="K104" s="131"/>
      <c r="L104" s="98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</row>
    <row r="108" spans="1:31" s="99" customFormat="1" ht="6.9" customHeight="1" x14ac:dyDescent="0.2">
      <c r="A108" s="100"/>
      <c r="B108" s="132"/>
      <c r="C108" s="133"/>
      <c r="D108" s="133"/>
      <c r="E108" s="133"/>
      <c r="F108" s="133"/>
      <c r="G108" s="133"/>
      <c r="H108" s="133"/>
      <c r="I108" s="133"/>
      <c r="J108" s="133"/>
      <c r="K108" s="133"/>
      <c r="L108" s="98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</row>
    <row r="109" spans="1:31" s="99" customFormat="1" ht="24.9" customHeight="1" x14ac:dyDescent="0.2">
      <c r="A109" s="100"/>
      <c r="B109" s="97"/>
      <c r="C109" s="92" t="s">
        <v>109</v>
      </c>
      <c r="D109" s="100"/>
      <c r="E109" s="100"/>
      <c r="F109" s="100"/>
      <c r="G109" s="100"/>
      <c r="H109" s="100"/>
      <c r="I109" s="100"/>
      <c r="J109" s="100"/>
      <c r="K109" s="100"/>
      <c r="L109" s="98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</row>
    <row r="110" spans="1:31" s="99" customFormat="1" ht="6.9" customHeight="1" x14ac:dyDescent="0.2">
      <c r="A110" s="100"/>
      <c r="B110" s="97"/>
      <c r="C110" s="100"/>
      <c r="D110" s="100"/>
      <c r="E110" s="100"/>
      <c r="F110" s="100"/>
      <c r="G110" s="100"/>
      <c r="H110" s="100"/>
      <c r="I110" s="100"/>
      <c r="J110" s="100"/>
      <c r="K110" s="100"/>
      <c r="L110" s="98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</row>
    <row r="111" spans="1:31" s="99" customFormat="1" ht="12" customHeight="1" x14ac:dyDescent="0.2">
      <c r="A111" s="100"/>
      <c r="B111" s="97"/>
      <c r="C111" s="95" t="s">
        <v>14</v>
      </c>
      <c r="D111" s="100"/>
      <c r="E111" s="100"/>
      <c r="F111" s="100"/>
      <c r="G111" s="100"/>
      <c r="H111" s="100"/>
      <c r="I111" s="100"/>
      <c r="J111" s="100"/>
      <c r="K111" s="100"/>
      <c r="L111" s="98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</row>
    <row r="112" spans="1:31" s="99" customFormat="1" ht="16.5" customHeight="1" x14ac:dyDescent="0.2">
      <c r="A112" s="100"/>
      <c r="B112" s="97"/>
      <c r="C112" s="100"/>
      <c r="D112" s="100"/>
      <c r="E112" s="272" t="str">
        <f>E7</f>
        <v>Holice - využití srážkových vod</v>
      </c>
      <c r="F112" s="273"/>
      <c r="G112" s="273"/>
      <c r="H112" s="273"/>
      <c r="I112" s="100"/>
      <c r="J112" s="100"/>
      <c r="K112" s="100"/>
      <c r="L112" s="98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spans="1:65" s="99" customFormat="1" ht="12" customHeight="1" x14ac:dyDescent="0.2">
      <c r="A113" s="100"/>
      <c r="B113" s="97"/>
      <c r="C113" s="95" t="s">
        <v>96</v>
      </c>
      <c r="D113" s="100"/>
      <c r="E113" s="100"/>
      <c r="F113" s="100"/>
      <c r="G113" s="100"/>
      <c r="H113" s="100"/>
      <c r="I113" s="100"/>
      <c r="J113" s="100"/>
      <c r="K113" s="100"/>
      <c r="L113" s="98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</row>
    <row r="114" spans="1:65" s="99" customFormat="1" ht="16.5" customHeight="1" x14ac:dyDescent="0.2">
      <c r="A114" s="100"/>
      <c r="B114" s="97"/>
      <c r="C114" s="100"/>
      <c r="D114" s="100"/>
      <c r="E114" s="270" t="str">
        <f>E9</f>
        <v>SO 01 - Kanalizace</v>
      </c>
      <c r="F114" s="271"/>
      <c r="G114" s="271"/>
      <c r="H114" s="271"/>
      <c r="I114" s="100"/>
      <c r="J114" s="100"/>
      <c r="K114" s="100"/>
      <c r="L114" s="98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</row>
    <row r="115" spans="1:65" s="99" customFormat="1" ht="6.9" customHeight="1" x14ac:dyDescent="0.2">
      <c r="A115" s="100"/>
      <c r="B115" s="97"/>
      <c r="C115" s="100"/>
      <c r="D115" s="100"/>
      <c r="E115" s="100"/>
      <c r="F115" s="100"/>
      <c r="G115" s="100"/>
      <c r="H115" s="100"/>
      <c r="I115" s="100"/>
      <c r="J115" s="100"/>
      <c r="K115" s="100"/>
      <c r="L115" s="98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spans="1:65" s="99" customFormat="1" ht="12" customHeight="1" x14ac:dyDescent="0.2">
      <c r="A116" s="100"/>
      <c r="B116" s="97"/>
      <c r="C116" s="95" t="s">
        <v>18</v>
      </c>
      <c r="D116" s="100"/>
      <c r="E116" s="100"/>
      <c r="F116" s="101" t="str">
        <f>F12</f>
        <v>Sokolský park a okolí</v>
      </c>
      <c r="G116" s="100"/>
      <c r="H116" s="100"/>
      <c r="I116" s="95" t="s">
        <v>20</v>
      </c>
      <c r="J116" s="134">
        <f>IF(J12="","",J12)</f>
        <v>43913</v>
      </c>
      <c r="K116" s="100"/>
      <c r="L116" s="98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</row>
    <row r="117" spans="1:65" s="99" customFormat="1" ht="6.9" customHeight="1" x14ac:dyDescent="0.2">
      <c r="A117" s="100"/>
      <c r="B117" s="97"/>
      <c r="C117" s="100"/>
      <c r="D117" s="100"/>
      <c r="E117" s="100"/>
      <c r="F117" s="100"/>
      <c r="G117" s="100"/>
      <c r="H117" s="100"/>
      <c r="I117" s="100"/>
      <c r="J117" s="100"/>
      <c r="K117" s="100"/>
      <c r="L117" s="98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</row>
    <row r="118" spans="1:65" s="99" customFormat="1" ht="15.15" customHeight="1" x14ac:dyDescent="0.2">
      <c r="A118" s="100"/>
      <c r="B118" s="97"/>
      <c r="C118" s="95" t="s">
        <v>21</v>
      </c>
      <c r="D118" s="100"/>
      <c r="E118" s="100"/>
      <c r="F118" s="101" t="str">
        <f>E15</f>
        <v>Město Holice</v>
      </c>
      <c r="G118" s="100"/>
      <c r="H118" s="100"/>
      <c r="I118" s="95" t="s">
        <v>27</v>
      </c>
      <c r="J118" s="135" t="str">
        <f>E21</f>
        <v xml:space="preserve"> </v>
      </c>
      <c r="K118" s="100"/>
      <c r="L118" s="98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</row>
    <row r="119" spans="1:65" s="99" customFormat="1" ht="40.200000000000003" customHeight="1" x14ac:dyDescent="0.2">
      <c r="A119" s="100"/>
      <c r="B119" s="97"/>
      <c r="C119" s="95" t="s">
        <v>25</v>
      </c>
      <c r="D119" s="100"/>
      <c r="E119" s="100"/>
      <c r="F119" s="101" t="str">
        <f>IF(E18="","",E18)</f>
        <v>Vyplň údaj</v>
      </c>
      <c r="G119" s="100"/>
      <c r="H119" s="100"/>
      <c r="I119" s="95" t="s">
        <v>29</v>
      </c>
      <c r="J119" s="135" t="str">
        <f>E24</f>
        <v>ČISTÁ PŘÍRODA VÝCHODNÍCH ČECH, o. p. s.</v>
      </c>
      <c r="K119" s="100"/>
      <c r="L119" s="98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</row>
    <row r="120" spans="1:65" s="99" customFormat="1" ht="10.35" customHeight="1" x14ac:dyDescent="0.2">
      <c r="A120" s="100"/>
      <c r="B120" s="97"/>
      <c r="C120" s="100"/>
      <c r="D120" s="100"/>
      <c r="E120" s="100"/>
      <c r="F120" s="100"/>
      <c r="G120" s="100"/>
      <c r="H120" s="100"/>
      <c r="I120" s="100"/>
      <c r="J120" s="100"/>
      <c r="K120" s="100"/>
      <c r="L120" s="98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</row>
    <row r="121" spans="1:65" s="154" customFormat="1" ht="29.25" customHeight="1" x14ac:dyDescent="0.2">
      <c r="A121" s="144"/>
      <c r="B121" s="145"/>
      <c r="C121" s="146" t="s">
        <v>110</v>
      </c>
      <c r="D121" s="147" t="s">
        <v>57</v>
      </c>
      <c r="E121" s="147" t="s">
        <v>53</v>
      </c>
      <c r="F121" s="147" t="s">
        <v>54</v>
      </c>
      <c r="G121" s="147" t="s">
        <v>111</v>
      </c>
      <c r="H121" s="147" t="s">
        <v>112</v>
      </c>
      <c r="I121" s="147" t="s">
        <v>113</v>
      </c>
      <c r="J121" s="148" t="s">
        <v>100</v>
      </c>
      <c r="K121" s="149" t="s">
        <v>114</v>
      </c>
      <c r="L121" s="150"/>
      <c r="M121" s="151" t="s">
        <v>1</v>
      </c>
      <c r="N121" s="152" t="s">
        <v>36</v>
      </c>
      <c r="O121" s="152" t="s">
        <v>115</v>
      </c>
      <c r="P121" s="152" t="s">
        <v>116</v>
      </c>
      <c r="Q121" s="152" t="s">
        <v>117</v>
      </c>
      <c r="R121" s="152" t="s">
        <v>118</v>
      </c>
      <c r="S121" s="152" t="s">
        <v>119</v>
      </c>
      <c r="T121" s="153" t="s">
        <v>120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pans="1:65" s="99" customFormat="1" ht="22.95" customHeight="1" x14ac:dyDescent="0.3">
      <c r="A122" s="100"/>
      <c r="B122" s="97"/>
      <c r="C122" s="155" t="s">
        <v>121</v>
      </c>
      <c r="D122" s="100"/>
      <c r="E122" s="100"/>
      <c r="F122" s="100"/>
      <c r="G122" s="100"/>
      <c r="H122" s="100"/>
      <c r="I122" s="100"/>
      <c r="J122" s="156">
        <f>BK122</f>
        <v>0</v>
      </c>
      <c r="K122" s="100"/>
      <c r="L122" s="97"/>
      <c r="M122" s="157"/>
      <c r="N122" s="158"/>
      <c r="O122" s="109"/>
      <c r="P122" s="159">
        <f>P123</f>
        <v>5099.9871309999999</v>
      </c>
      <c r="Q122" s="109"/>
      <c r="R122" s="159">
        <f>R123</f>
        <v>971.96555168999987</v>
      </c>
      <c r="S122" s="109"/>
      <c r="T122" s="160">
        <f>T123</f>
        <v>208.08593499999998</v>
      </c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  <c r="AT122" s="88" t="s">
        <v>71</v>
      </c>
      <c r="AU122" s="88" t="s">
        <v>102</v>
      </c>
      <c r="BK122" s="161">
        <f>BK123</f>
        <v>0</v>
      </c>
    </row>
    <row r="123" spans="1:65" s="162" customFormat="1" ht="25.95" customHeight="1" x14ac:dyDescent="0.25">
      <c r="B123" s="163"/>
      <c r="D123" s="164" t="s">
        <v>71</v>
      </c>
      <c r="E123" s="165" t="s">
        <v>122</v>
      </c>
      <c r="F123" s="165" t="s">
        <v>123</v>
      </c>
      <c r="J123" s="166">
        <f>BK123</f>
        <v>0</v>
      </c>
      <c r="L123" s="163"/>
      <c r="M123" s="167"/>
      <c r="N123" s="168"/>
      <c r="O123" s="168"/>
      <c r="P123" s="169">
        <f>P124+P568+P765+P786+P807</f>
        <v>5099.9871309999999</v>
      </c>
      <c r="Q123" s="168"/>
      <c r="R123" s="169">
        <f>R124+R568+R765+R786+R807</f>
        <v>971.96555168999987</v>
      </c>
      <c r="S123" s="168"/>
      <c r="T123" s="170">
        <f>T124+T568+T765+T786+T807</f>
        <v>208.08593499999998</v>
      </c>
      <c r="AR123" s="164" t="s">
        <v>80</v>
      </c>
      <c r="AT123" s="171" t="s">
        <v>71</v>
      </c>
      <c r="AU123" s="171" t="s">
        <v>72</v>
      </c>
      <c r="AY123" s="164" t="s">
        <v>124</v>
      </c>
      <c r="BK123" s="172">
        <f>BK124+BK568+BK765+BK786+BK807</f>
        <v>0</v>
      </c>
    </row>
    <row r="124" spans="1:65" s="162" customFormat="1" ht="22.95" customHeight="1" x14ac:dyDescent="0.25">
      <c r="B124" s="163"/>
      <c r="D124" s="164" t="s">
        <v>71</v>
      </c>
      <c r="E124" s="208" t="s">
        <v>80</v>
      </c>
      <c r="F124" s="208" t="s">
        <v>78</v>
      </c>
      <c r="J124" s="209">
        <f>BK124</f>
        <v>0</v>
      </c>
      <c r="L124" s="163"/>
      <c r="M124" s="167"/>
      <c r="N124" s="168"/>
      <c r="O124" s="168"/>
      <c r="P124" s="169">
        <f>SUM(P125:P567)</f>
        <v>2792.5903950000002</v>
      </c>
      <c r="Q124" s="168"/>
      <c r="R124" s="169">
        <f>SUM(R125:R567)</f>
        <v>645.88209373999996</v>
      </c>
      <c r="S124" s="168"/>
      <c r="T124" s="170">
        <f>SUM(T125:T567)</f>
        <v>162.76207499999998</v>
      </c>
      <c r="AR124" s="164" t="s">
        <v>80</v>
      </c>
      <c r="AT124" s="171" t="s">
        <v>71</v>
      </c>
      <c r="AU124" s="171" t="s">
        <v>80</v>
      </c>
      <c r="AY124" s="164" t="s">
        <v>124</v>
      </c>
      <c r="BK124" s="172">
        <f>SUM(BK125:BK567)</f>
        <v>0</v>
      </c>
    </row>
    <row r="125" spans="1:65" s="99" customFormat="1" ht="16.5" customHeight="1" x14ac:dyDescent="0.2">
      <c r="A125" s="100"/>
      <c r="B125" s="97"/>
      <c r="C125" s="173" t="s">
        <v>80</v>
      </c>
      <c r="D125" s="173" t="s">
        <v>125</v>
      </c>
      <c r="E125" s="174" t="s">
        <v>126</v>
      </c>
      <c r="F125" s="175" t="s">
        <v>127</v>
      </c>
      <c r="G125" s="176" t="s">
        <v>128</v>
      </c>
      <c r="H125" s="177">
        <v>329.90499999999997</v>
      </c>
      <c r="I125" s="86">
        <v>0</v>
      </c>
      <c r="J125" s="178">
        <f>ROUND(I125*H125,2)</f>
        <v>0</v>
      </c>
      <c r="K125" s="179"/>
      <c r="L125" s="97"/>
      <c r="M125" s="180" t="s">
        <v>1</v>
      </c>
      <c r="N125" s="181" t="s">
        <v>37</v>
      </c>
      <c r="O125" s="182">
        <v>7.5999999999999998E-2</v>
      </c>
      <c r="P125" s="182">
        <f>O125*H125</f>
        <v>25.072779999999998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  <c r="AR125" s="184" t="s">
        <v>129</v>
      </c>
      <c r="AT125" s="184" t="s">
        <v>125</v>
      </c>
      <c r="AU125" s="184" t="s">
        <v>82</v>
      </c>
      <c r="AY125" s="88" t="s">
        <v>124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88" t="s">
        <v>80</v>
      </c>
      <c r="BK125" s="185">
        <f>ROUND(I125*H125,2)</f>
        <v>0</v>
      </c>
      <c r="BL125" s="88" t="s">
        <v>129</v>
      </c>
      <c r="BM125" s="184" t="s">
        <v>130</v>
      </c>
    </row>
    <row r="126" spans="1:65" s="192" customFormat="1" x14ac:dyDescent="0.2">
      <c r="B126" s="193"/>
      <c r="D126" s="186" t="s">
        <v>131</v>
      </c>
      <c r="E126" s="194" t="s">
        <v>1</v>
      </c>
      <c r="F126" s="195" t="s">
        <v>132</v>
      </c>
      <c r="H126" s="196">
        <v>101.363</v>
      </c>
      <c r="L126" s="193"/>
      <c r="M126" s="197"/>
      <c r="N126" s="198"/>
      <c r="O126" s="198"/>
      <c r="P126" s="198"/>
      <c r="Q126" s="198"/>
      <c r="R126" s="198"/>
      <c r="S126" s="198"/>
      <c r="T126" s="199"/>
      <c r="AT126" s="194" t="s">
        <v>131</v>
      </c>
      <c r="AU126" s="194" t="s">
        <v>82</v>
      </c>
      <c r="AV126" s="192" t="s">
        <v>82</v>
      </c>
      <c r="AW126" s="192" t="s">
        <v>28</v>
      </c>
      <c r="AX126" s="192" t="s">
        <v>72</v>
      </c>
      <c r="AY126" s="194" t="s">
        <v>124</v>
      </c>
    </row>
    <row r="127" spans="1:65" s="192" customFormat="1" x14ac:dyDescent="0.2">
      <c r="B127" s="193"/>
      <c r="D127" s="186" t="s">
        <v>131</v>
      </c>
      <c r="E127" s="194" t="s">
        <v>1</v>
      </c>
      <c r="F127" s="195" t="s">
        <v>133</v>
      </c>
      <c r="H127" s="196">
        <v>41.366</v>
      </c>
      <c r="L127" s="193"/>
      <c r="M127" s="197"/>
      <c r="N127" s="198"/>
      <c r="O127" s="198"/>
      <c r="P127" s="198"/>
      <c r="Q127" s="198"/>
      <c r="R127" s="198"/>
      <c r="S127" s="198"/>
      <c r="T127" s="199"/>
      <c r="AT127" s="194" t="s">
        <v>131</v>
      </c>
      <c r="AU127" s="194" t="s">
        <v>82</v>
      </c>
      <c r="AV127" s="192" t="s">
        <v>82</v>
      </c>
      <c r="AW127" s="192" t="s">
        <v>28</v>
      </c>
      <c r="AX127" s="192" t="s">
        <v>72</v>
      </c>
      <c r="AY127" s="194" t="s">
        <v>124</v>
      </c>
    </row>
    <row r="128" spans="1:65" s="192" customFormat="1" x14ac:dyDescent="0.2">
      <c r="B128" s="193"/>
      <c r="D128" s="186" t="s">
        <v>131</v>
      </c>
      <c r="E128" s="194" t="s">
        <v>1</v>
      </c>
      <c r="F128" s="195" t="s">
        <v>134</v>
      </c>
      <c r="H128" s="196">
        <v>17.815999999999999</v>
      </c>
      <c r="L128" s="193"/>
      <c r="M128" s="197"/>
      <c r="N128" s="198"/>
      <c r="O128" s="198"/>
      <c r="P128" s="198"/>
      <c r="Q128" s="198"/>
      <c r="R128" s="198"/>
      <c r="S128" s="198"/>
      <c r="T128" s="199"/>
      <c r="AT128" s="194" t="s">
        <v>131</v>
      </c>
      <c r="AU128" s="194" t="s">
        <v>82</v>
      </c>
      <c r="AV128" s="192" t="s">
        <v>82</v>
      </c>
      <c r="AW128" s="192" t="s">
        <v>28</v>
      </c>
      <c r="AX128" s="192" t="s">
        <v>72</v>
      </c>
      <c r="AY128" s="194" t="s">
        <v>124</v>
      </c>
    </row>
    <row r="129" spans="1:65" s="192" customFormat="1" x14ac:dyDescent="0.2">
      <c r="B129" s="193"/>
      <c r="D129" s="186" t="s">
        <v>131</v>
      </c>
      <c r="E129" s="194" t="s">
        <v>1</v>
      </c>
      <c r="F129" s="195" t="s">
        <v>135</v>
      </c>
      <c r="H129" s="196">
        <v>71.024000000000001</v>
      </c>
      <c r="L129" s="193"/>
      <c r="M129" s="197"/>
      <c r="N129" s="198"/>
      <c r="O129" s="198"/>
      <c r="P129" s="198"/>
      <c r="Q129" s="198"/>
      <c r="R129" s="198"/>
      <c r="S129" s="198"/>
      <c r="T129" s="199"/>
      <c r="AT129" s="194" t="s">
        <v>131</v>
      </c>
      <c r="AU129" s="194" t="s">
        <v>82</v>
      </c>
      <c r="AV129" s="192" t="s">
        <v>82</v>
      </c>
      <c r="AW129" s="192" t="s">
        <v>28</v>
      </c>
      <c r="AX129" s="192" t="s">
        <v>72</v>
      </c>
      <c r="AY129" s="194" t="s">
        <v>124</v>
      </c>
    </row>
    <row r="130" spans="1:65" s="192" customFormat="1" x14ac:dyDescent="0.2">
      <c r="B130" s="193"/>
      <c r="D130" s="186" t="s">
        <v>131</v>
      </c>
      <c r="E130" s="194" t="s">
        <v>1</v>
      </c>
      <c r="F130" s="195" t="s">
        <v>136</v>
      </c>
      <c r="H130" s="196">
        <v>53.136000000000003</v>
      </c>
      <c r="L130" s="193"/>
      <c r="M130" s="197"/>
      <c r="N130" s="198"/>
      <c r="O130" s="198"/>
      <c r="P130" s="198"/>
      <c r="Q130" s="198"/>
      <c r="R130" s="198"/>
      <c r="S130" s="198"/>
      <c r="T130" s="199"/>
      <c r="AT130" s="194" t="s">
        <v>131</v>
      </c>
      <c r="AU130" s="194" t="s">
        <v>82</v>
      </c>
      <c r="AV130" s="192" t="s">
        <v>82</v>
      </c>
      <c r="AW130" s="192" t="s">
        <v>28</v>
      </c>
      <c r="AX130" s="192" t="s">
        <v>72</v>
      </c>
      <c r="AY130" s="194" t="s">
        <v>124</v>
      </c>
    </row>
    <row r="131" spans="1:65" s="192" customFormat="1" x14ac:dyDescent="0.2">
      <c r="B131" s="193"/>
      <c r="D131" s="186" t="s">
        <v>131</v>
      </c>
      <c r="E131" s="194" t="s">
        <v>1</v>
      </c>
      <c r="F131" s="195" t="s">
        <v>137</v>
      </c>
      <c r="H131" s="196">
        <v>24.58</v>
      </c>
      <c r="L131" s="193"/>
      <c r="M131" s="197"/>
      <c r="N131" s="198"/>
      <c r="O131" s="198"/>
      <c r="P131" s="198"/>
      <c r="Q131" s="198"/>
      <c r="R131" s="198"/>
      <c r="S131" s="198"/>
      <c r="T131" s="199"/>
      <c r="AT131" s="194" t="s">
        <v>131</v>
      </c>
      <c r="AU131" s="194" t="s">
        <v>82</v>
      </c>
      <c r="AV131" s="192" t="s">
        <v>82</v>
      </c>
      <c r="AW131" s="192" t="s">
        <v>28</v>
      </c>
      <c r="AX131" s="192" t="s">
        <v>72</v>
      </c>
      <c r="AY131" s="194" t="s">
        <v>124</v>
      </c>
    </row>
    <row r="132" spans="1:65" s="192" customFormat="1" x14ac:dyDescent="0.2">
      <c r="B132" s="193"/>
      <c r="D132" s="186" t="s">
        <v>131</v>
      </c>
      <c r="E132" s="194" t="s">
        <v>1</v>
      </c>
      <c r="F132" s="195" t="s">
        <v>138</v>
      </c>
      <c r="H132" s="196">
        <v>17.100000000000001</v>
      </c>
      <c r="L132" s="193"/>
      <c r="M132" s="197"/>
      <c r="N132" s="198"/>
      <c r="O132" s="198"/>
      <c r="P132" s="198"/>
      <c r="Q132" s="198"/>
      <c r="R132" s="198"/>
      <c r="S132" s="198"/>
      <c r="T132" s="199"/>
      <c r="AT132" s="194" t="s">
        <v>131</v>
      </c>
      <c r="AU132" s="194" t="s">
        <v>82</v>
      </c>
      <c r="AV132" s="192" t="s">
        <v>82</v>
      </c>
      <c r="AW132" s="192" t="s">
        <v>28</v>
      </c>
      <c r="AX132" s="192" t="s">
        <v>72</v>
      </c>
      <c r="AY132" s="194" t="s">
        <v>124</v>
      </c>
    </row>
    <row r="133" spans="1:65" s="192" customFormat="1" x14ac:dyDescent="0.2">
      <c r="B133" s="193"/>
      <c r="D133" s="186" t="s">
        <v>131</v>
      </c>
      <c r="E133" s="194" t="s">
        <v>1</v>
      </c>
      <c r="F133" s="195" t="s">
        <v>139</v>
      </c>
      <c r="H133" s="196">
        <v>3.52</v>
      </c>
      <c r="L133" s="193"/>
      <c r="M133" s="197"/>
      <c r="N133" s="198"/>
      <c r="O133" s="198"/>
      <c r="P133" s="198"/>
      <c r="Q133" s="198"/>
      <c r="R133" s="198"/>
      <c r="S133" s="198"/>
      <c r="T133" s="199"/>
      <c r="AT133" s="194" t="s">
        <v>131</v>
      </c>
      <c r="AU133" s="194" t="s">
        <v>82</v>
      </c>
      <c r="AV133" s="192" t="s">
        <v>82</v>
      </c>
      <c r="AW133" s="192" t="s">
        <v>28</v>
      </c>
      <c r="AX133" s="192" t="s">
        <v>72</v>
      </c>
      <c r="AY133" s="194" t="s">
        <v>124</v>
      </c>
    </row>
    <row r="134" spans="1:65" s="210" customFormat="1" x14ac:dyDescent="0.2">
      <c r="B134" s="211"/>
      <c r="D134" s="186" t="s">
        <v>131</v>
      </c>
      <c r="E134" s="212" t="s">
        <v>1</v>
      </c>
      <c r="F134" s="213" t="s">
        <v>140</v>
      </c>
      <c r="H134" s="214">
        <v>329.90499999999997</v>
      </c>
      <c r="L134" s="211"/>
      <c r="M134" s="215"/>
      <c r="N134" s="216"/>
      <c r="O134" s="216"/>
      <c r="P134" s="216"/>
      <c r="Q134" s="216"/>
      <c r="R134" s="216"/>
      <c r="S134" s="216"/>
      <c r="T134" s="217"/>
      <c r="AT134" s="212" t="s">
        <v>131</v>
      </c>
      <c r="AU134" s="212" t="s">
        <v>82</v>
      </c>
      <c r="AV134" s="210" t="s">
        <v>129</v>
      </c>
      <c r="AW134" s="210" t="s">
        <v>28</v>
      </c>
      <c r="AX134" s="210" t="s">
        <v>80</v>
      </c>
      <c r="AY134" s="212" t="s">
        <v>124</v>
      </c>
    </row>
    <row r="135" spans="1:65" s="99" customFormat="1" ht="33" customHeight="1" x14ac:dyDescent="0.2">
      <c r="A135" s="100"/>
      <c r="B135" s="97"/>
      <c r="C135" s="173" t="s">
        <v>82</v>
      </c>
      <c r="D135" s="173" t="s">
        <v>125</v>
      </c>
      <c r="E135" s="174" t="s">
        <v>141</v>
      </c>
      <c r="F135" s="175" t="s">
        <v>142</v>
      </c>
      <c r="G135" s="176" t="s">
        <v>128</v>
      </c>
      <c r="H135" s="177">
        <v>112.851</v>
      </c>
      <c r="I135" s="86">
        <v>0</v>
      </c>
      <c r="J135" s="178">
        <f>ROUND(I135*H135,2)</f>
        <v>0</v>
      </c>
      <c r="K135" s="179"/>
      <c r="L135" s="97"/>
      <c r="M135" s="180" t="s">
        <v>1</v>
      </c>
      <c r="N135" s="181" t="s">
        <v>37</v>
      </c>
      <c r="O135" s="182">
        <v>0.218</v>
      </c>
      <c r="P135" s="182">
        <f>O135*H135</f>
        <v>24.601517999999999</v>
      </c>
      <c r="Q135" s="182">
        <v>0</v>
      </c>
      <c r="R135" s="182">
        <f>Q135*H135</f>
        <v>0</v>
      </c>
      <c r="S135" s="182">
        <v>0.23499999999999999</v>
      </c>
      <c r="T135" s="183">
        <f>S135*H135</f>
        <v>26.519984999999998</v>
      </c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  <c r="AR135" s="184" t="s">
        <v>129</v>
      </c>
      <c r="AT135" s="184" t="s">
        <v>125</v>
      </c>
      <c r="AU135" s="184" t="s">
        <v>82</v>
      </c>
      <c r="AY135" s="88" t="s">
        <v>124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88" t="s">
        <v>80</v>
      </c>
      <c r="BK135" s="185">
        <f>ROUND(I135*H135,2)</f>
        <v>0</v>
      </c>
      <c r="BL135" s="88" t="s">
        <v>129</v>
      </c>
      <c r="BM135" s="184" t="s">
        <v>143</v>
      </c>
    </row>
    <row r="136" spans="1:65" s="192" customFormat="1" x14ac:dyDescent="0.2">
      <c r="B136" s="193"/>
      <c r="D136" s="186" t="s">
        <v>131</v>
      </c>
      <c r="E136" s="194" t="s">
        <v>1</v>
      </c>
      <c r="F136" s="195" t="s">
        <v>144</v>
      </c>
      <c r="H136" s="196">
        <v>92.756</v>
      </c>
      <c r="L136" s="193"/>
      <c r="M136" s="197"/>
      <c r="N136" s="198"/>
      <c r="O136" s="198"/>
      <c r="P136" s="198"/>
      <c r="Q136" s="198"/>
      <c r="R136" s="198"/>
      <c r="S136" s="198"/>
      <c r="T136" s="199"/>
      <c r="AT136" s="194" t="s">
        <v>131</v>
      </c>
      <c r="AU136" s="194" t="s">
        <v>82</v>
      </c>
      <c r="AV136" s="192" t="s">
        <v>82</v>
      </c>
      <c r="AW136" s="192" t="s">
        <v>28</v>
      </c>
      <c r="AX136" s="192" t="s">
        <v>72</v>
      </c>
      <c r="AY136" s="194" t="s">
        <v>124</v>
      </c>
    </row>
    <row r="137" spans="1:65" s="192" customFormat="1" x14ac:dyDescent="0.2">
      <c r="B137" s="193"/>
      <c r="D137" s="186" t="s">
        <v>131</v>
      </c>
      <c r="E137" s="194" t="s">
        <v>1</v>
      </c>
      <c r="F137" s="195" t="s">
        <v>145</v>
      </c>
      <c r="H137" s="196">
        <v>3.1320000000000001</v>
      </c>
      <c r="L137" s="193"/>
      <c r="M137" s="197"/>
      <c r="N137" s="198"/>
      <c r="O137" s="198"/>
      <c r="P137" s="198"/>
      <c r="Q137" s="198"/>
      <c r="R137" s="198"/>
      <c r="S137" s="198"/>
      <c r="T137" s="199"/>
      <c r="AT137" s="194" t="s">
        <v>131</v>
      </c>
      <c r="AU137" s="194" t="s">
        <v>82</v>
      </c>
      <c r="AV137" s="192" t="s">
        <v>82</v>
      </c>
      <c r="AW137" s="192" t="s">
        <v>28</v>
      </c>
      <c r="AX137" s="192" t="s">
        <v>72</v>
      </c>
      <c r="AY137" s="194" t="s">
        <v>124</v>
      </c>
    </row>
    <row r="138" spans="1:65" s="192" customFormat="1" x14ac:dyDescent="0.2">
      <c r="B138" s="193"/>
      <c r="D138" s="186" t="s">
        <v>131</v>
      </c>
      <c r="E138" s="194" t="s">
        <v>1</v>
      </c>
      <c r="F138" s="195" t="s">
        <v>146</v>
      </c>
      <c r="H138" s="196">
        <v>2.823</v>
      </c>
      <c r="L138" s="193"/>
      <c r="M138" s="197"/>
      <c r="N138" s="198"/>
      <c r="O138" s="198"/>
      <c r="P138" s="198"/>
      <c r="Q138" s="198"/>
      <c r="R138" s="198"/>
      <c r="S138" s="198"/>
      <c r="T138" s="199"/>
      <c r="AT138" s="194" t="s">
        <v>131</v>
      </c>
      <c r="AU138" s="194" t="s">
        <v>82</v>
      </c>
      <c r="AV138" s="192" t="s">
        <v>82</v>
      </c>
      <c r="AW138" s="192" t="s">
        <v>28</v>
      </c>
      <c r="AX138" s="192" t="s">
        <v>72</v>
      </c>
      <c r="AY138" s="194" t="s">
        <v>124</v>
      </c>
    </row>
    <row r="139" spans="1:65" s="192" customFormat="1" x14ac:dyDescent="0.2">
      <c r="B139" s="193"/>
      <c r="D139" s="186" t="s">
        <v>131</v>
      </c>
      <c r="E139" s="194" t="s">
        <v>1</v>
      </c>
      <c r="F139" s="195" t="s">
        <v>147</v>
      </c>
      <c r="H139" s="196">
        <v>14.14</v>
      </c>
      <c r="L139" s="193"/>
      <c r="M139" s="197"/>
      <c r="N139" s="198"/>
      <c r="O139" s="198"/>
      <c r="P139" s="198"/>
      <c r="Q139" s="198"/>
      <c r="R139" s="198"/>
      <c r="S139" s="198"/>
      <c r="T139" s="199"/>
      <c r="AT139" s="194" t="s">
        <v>131</v>
      </c>
      <c r="AU139" s="194" t="s">
        <v>82</v>
      </c>
      <c r="AV139" s="192" t="s">
        <v>82</v>
      </c>
      <c r="AW139" s="192" t="s">
        <v>28</v>
      </c>
      <c r="AX139" s="192" t="s">
        <v>72</v>
      </c>
      <c r="AY139" s="194" t="s">
        <v>124</v>
      </c>
    </row>
    <row r="140" spans="1:65" s="210" customFormat="1" x14ac:dyDescent="0.2">
      <c r="B140" s="211"/>
      <c r="D140" s="186" t="s">
        <v>131</v>
      </c>
      <c r="E140" s="212" t="s">
        <v>1</v>
      </c>
      <c r="F140" s="213" t="s">
        <v>140</v>
      </c>
      <c r="H140" s="214">
        <v>112.851</v>
      </c>
      <c r="L140" s="211"/>
      <c r="M140" s="215"/>
      <c r="N140" s="216"/>
      <c r="O140" s="216"/>
      <c r="P140" s="216"/>
      <c r="Q140" s="216"/>
      <c r="R140" s="216"/>
      <c r="S140" s="216"/>
      <c r="T140" s="217"/>
      <c r="AT140" s="212" t="s">
        <v>131</v>
      </c>
      <c r="AU140" s="212" t="s">
        <v>82</v>
      </c>
      <c r="AV140" s="210" t="s">
        <v>129</v>
      </c>
      <c r="AW140" s="210" t="s">
        <v>28</v>
      </c>
      <c r="AX140" s="210" t="s">
        <v>80</v>
      </c>
      <c r="AY140" s="212" t="s">
        <v>124</v>
      </c>
    </row>
    <row r="141" spans="1:65" s="99" customFormat="1" ht="33" customHeight="1" x14ac:dyDescent="0.2">
      <c r="A141" s="100"/>
      <c r="B141" s="97"/>
      <c r="C141" s="173" t="s">
        <v>148</v>
      </c>
      <c r="D141" s="173" t="s">
        <v>125</v>
      </c>
      <c r="E141" s="174" t="s">
        <v>149</v>
      </c>
      <c r="F141" s="175" t="s">
        <v>150</v>
      </c>
      <c r="G141" s="176" t="s">
        <v>128</v>
      </c>
      <c r="H141" s="177">
        <v>20.72</v>
      </c>
      <c r="I141" s="86">
        <v>0</v>
      </c>
      <c r="J141" s="178">
        <f>ROUND(I141*H141,2)</f>
        <v>0</v>
      </c>
      <c r="K141" s="179"/>
      <c r="L141" s="97"/>
      <c r="M141" s="180" t="s">
        <v>1</v>
      </c>
      <c r="N141" s="181" t="s">
        <v>37</v>
      </c>
      <c r="O141" s="182">
        <v>0.20799999999999999</v>
      </c>
      <c r="P141" s="182">
        <f>O141*H141</f>
        <v>4.3097599999999998</v>
      </c>
      <c r="Q141" s="182">
        <v>0</v>
      </c>
      <c r="R141" s="182">
        <f>Q141*H141</f>
        <v>0</v>
      </c>
      <c r="S141" s="182">
        <v>0.255</v>
      </c>
      <c r="T141" s="183">
        <f>S141*H141</f>
        <v>5.2835999999999999</v>
      </c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  <c r="AR141" s="184" t="s">
        <v>129</v>
      </c>
      <c r="AT141" s="184" t="s">
        <v>125</v>
      </c>
      <c r="AU141" s="184" t="s">
        <v>82</v>
      </c>
      <c r="AY141" s="88" t="s">
        <v>124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88" t="s">
        <v>80</v>
      </c>
      <c r="BK141" s="185">
        <f>ROUND(I141*H141,2)</f>
        <v>0</v>
      </c>
      <c r="BL141" s="88" t="s">
        <v>129</v>
      </c>
      <c r="BM141" s="184" t="s">
        <v>151</v>
      </c>
    </row>
    <row r="142" spans="1:65" s="192" customFormat="1" x14ac:dyDescent="0.2">
      <c r="B142" s="193"/>
      <c r="D142" s="186" t="s">
        <v>131</v>
      </c>
      <c r="E142" s="194" t="s">
        <v>1</v>
      </c>
      <c r="F142" s="195" t="s">
        <v>152</v>
      </c>
      <c r="H142" s="196">
        <v>20.72</v>
      </c>
      <c r="L142" s="193"/>
      <c r="M142" s="197"/>
      <c r="N142" s="198"/>
      <c r="O142" s="198"/>
      <c r="P142" s="198"/>
      <c r="Q142" s="198"/>
      <c r="R142" s="198"/>
      <c r="S142" s="198"/>
      <c r="T142" s="199"/>
      <c r="AT142" s="194" t="s">
        <v>131</v>
      </c>
      <c r="AU142" s="194" t="s">
        <v>82</v>
      </c>
      <c r="AV142" s="192" t="s">
        <v>82</v>
      </c>
      <c r="AW142" s="192" t="s">
        <v>28</v>
      </c>
      <c r="AX142" s="192" t="s">
        <v>80</v>
      </c>
      <c r="AY142" s="194" t="s">
        <v>124</v>
      </c>
    </row>
    <row r="143" spans="1:65" s="99" customFormat="1" ht="21.75" customHeight="1" x14ac:dyDescent="0.2">
      <c r="A143" s="100"/>
      <c r="B143" s="97"/>
      <c r="C143" s="173" t="s">
        <v>129</v>
      </c>
      <c r="D143" s="173" t="s">
        <v>125</v>
      </c>
      <c r="E143" s="174" t="s">
        <v>153</v>
      </c>
      <c r="F143" s="175" t="s">
        <v>154</v>
      </c>
      <c r="G143" s="176" t="s">
        <v>128</v>
      </c>
      <c r="H143" s="177">
        <v>29.12</v>
      </c>
      <c r="I143" s="86">
        <v>0</v>
      </c>
      <c r="J143" s="178">
        <f>ROUND(I143*H143,2)</f>
        <v>0</v>
      </c>
      <c r="K143" s="179"/>
      <c r="L143" s="97"/>
      <c r="M143" s="180" t="s">
        <v>1</v>
      </c>
      <c r="N143" s="181" t="s">
        <v>37</v>
      </c>
      <c r="O143" s="182">
        <v>0.29899999999999999</v>
      </c>
      <c r="P143" s="182">
        <f>O143*H143</f>
        <v>8.70688</v>
      </c>
      <c r="Q143" s="182">
        <v>0</v>
      </c>
      <c r="R143" s="182">
        <f>Q143*H143</f>
        <v>0</v>
      </c>
      <c r="S143" s="182">
        <v>0.28100000000000003</v>
      </c>
      <c r="T143" s="183">
        <f>S143*H143</f>
        <v>8.1827200000000015</v>
      </c>
      <c r="U143" s="100"/>
      <c r="V143" s="100"/>
      <c r="W143" s="100"/>
      <c r="X143" s="100"/>
      <c r="Y143" s="100"/>
      <c r="Z143" s="100"/>
      <c r="AA143" s="100"/>
      <c r="AB143" s="100"/>
      <c r="AC143" s="100"/>
      <c r="AD143" s="100"/>
      <c r="AE143" s="100"/>
      <c r="AR143" s="184" t="s">
        <v>129</v>
      </c>
      <c r="AT143" s="184" t="s">
        <v>125</v>
      </c>
      <c r="AU143" s="184" t="s">
        <v>82</v>
      </c>
      <c r="AY143" s="88" t="s">
        <v>124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88" t="s">
        <v>80</v>
      </c>
      <c r="BK143" s="185">
        <f>ROUND(I143*H143,2)</f>
        <v>0</v>
      </c>
      <c r="BL143" s="88" t="s">
        <v>129</v>
      </c>
      <c r="BM143" s="184" t="s">
        <v>155</v>
      </c>
    </row>
    <row r="144" spans="1:65" s="192" customFormat="1" x14ac:dyDescent="0.2">
      <c r="B144" s="193"/>
      <c r="D144" s="186" t="s">
        <v>131</v>
      </c>
      <c r="E144" s="194" t="s">
        <v>1</v>
      </c>
      <c r="F144" s="195" t="s">
        <v>156</v>
      </c>
      <c r="H144" s="196">
        <v>29.12</v>
      </c>
      <c r="L144" s="193"/>
      <c r="M144" s="197"/>
      <c r="N144" s="198"/>
      <c r="O144" s="198"/>
      <c r="P144" s="198"/>
      <c r="Q144" s="198"/>
      <c r="R144" s="198"/>
      <c r="S144" s="198"/>
      <c r="T144" s="199"/>
      <c r="AT144" s="194" t="s">
        <v>131</v>
      </c>
      <c r="AU144" s="194" t="s">
        <v>82</v>
      </c>
      <c r="AV144" s="192" t="s">
        <v>82</v>
      </c>
      <c r="AW144" s="192" t="s">
        <v>28</v>
      </c>
      <c r="AX144" s="192" t="s">
        <v>80</v>
      </c>
      <c r="AY144" s="194" t="s">
        <v>124</v>
      </c>
    </row>
    <row r="145" spans="1:65" s="99" customFormat="1" ht="33" customHeight="1" x14ac:dyDescent="0.2">
      <c r="A145" s="100"/>
      <c r="B145" s="97"/>
      <c r="C145" s="173" t="s">
        <v>157</v>
      </c>
      <c r="D145" s="173" t="s">
        <v>125</v>
      </c>
      <c r="E145" s="174" t="s">
        <v>158</v>
      </c>
      <c r="F145" s="175" t="s">
        <v>159</v>
      </c>
      <c r="G145" s="176" t="s">
        <v>128</v>
      </c>
      <c r="H145" s="177">
        <v>96.384</v>
      </c>
      <c r="I145" s="86">
        <v>0</v>
      </c>
      <c r="J145" s="178">
        <f>ROUND(I145*H145,2)</f>
        <v>0</v>
      </c>
      <c r="K145" s="179"/>
      <c r="L145" s="97"/>
      <c r="M145" s="180" t="s">
        <v>1</v>
      </c>
      <c r="N145" s="181" t="s">
        <v>37</v>
      </c>
      <c r="O145" s="182">
        <v>0.27200000000000002</v>
      </c>
      <c r="P145" s="182">
        <f>O145*H145</f>
        <v>26.216448000000003</v>
      </c>
      <c r="Q145" s="182">
        <v>0</v>
      </c>
      <c r="R145" s="182">
        <f>Q145*H145</f>
        <v>0</v>
      </c>
      <c r="S145" s="182">
        <v>0.26</v>
      </c>
      <c r="T145" s="183">
        <f>S145*H145</f>
        <v>25.059840000000001</v>
      </c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  <c r="AR145" s="184" t="s">
        <v>129</v>
      </c>
      <c r="AT145" s="184" t="s">
        <v>125</v>
      </c>
      <c r="AU145" s="184" t="s">
        <v>82</v>
      </c>
      <c r="AY145" s="88" t="s">
        <v>124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88" t="s">
        <v>80</v>
      </c>
      <c r="BK145" s="185">
        <f>ROUND(I145*H145,2)</f>
        <v>0</v>
      </c>
      <c r="BL145" s="88" t="s">
        <v>129</v>
      </c>
      <c r="BM145" s="184" t="s">
        <v>160</v>
      </c>
    </row>
    <row r="146" spans="1:65" s="192" customFormat="1" x14ac:dyDescent="0.2">
      <c r="B146" s="193"/>
      <c r="D146" s="186" t="s">
        <v>131</v>
      </c>
      <c r="E146" s="194" t="s">
        <v>1</v>
      </c>
      <c r="F146" s="195" t="s">
        <v>161</v>
      </c>
      <c r="H146" s="196">
        <v>81.364000000000004</v>
      </c>
      <c r="L146" s="193"/>
      <c r="M146" s="197"/>
      <c r="N146" s="198"/>
      <c r="O146" s="198"/>
      <c r="P146" s="198"/>
      <c r="Q146" s="198"/>
      <c r="R146" s="198"/>
      <c r="S146" s="198"/>
      <c r="T146" s="199"/>
      <c r="AT146" s="194" t="s">
        <v>131</v>
      </c>
      <c r="AU146" s="194" t="s">
        <v>82</v>
      </c>
      <c r="AV146" s="192" t="s">
        <v>82</v>
      </c>
      <c r="AW146" s="192" t="s">
        <v>28</v>
      </c>
      <c r="AX146" s="192" t="s">
        <v>72</v>
      </c>
      <c r="AY146" s="194" t="s">
        <v>124</v>
      </c>
    </row>
    <row r="147" spans="1:65" s="192" customFormat="1" x14ac:dyDescent="0.2">
      <c r="B147" s="193"/>
      <c r="D147" s="186" t="s">
        <v>131</v>
      </c>
      <c r="E147" s="194" t="s">
        <v>1</v>
      </c>
      <c r="F147" s="195" t="s">
        <v>162</v>
      </c>
      <c r="H147" s="196">
        <v>12.6</v>
      </c>
      <c r="L147" s="193"/>
      <c r="M147" s="197"/>
      <c r="N147" s="198"/>
      <c r="O147" s="198"/>
      <c r="P147" s="198"/>
      <c r="Q147" s="198"/>
      <c r="R147" s="198"/>
      <c r="S147" s="198"/>
      <c r="T147" s="199"/>
      <c r="AT147" s="194" t="s">
        <v>131</v>
      </c>
      <c r="AU147" s="194" t="s">
        <v>82</v>
      </c>
      <c r="AV147" s="192" t="s">
        <v>82</v>
      </c>
      <c r="AW147" s="192" t="s">
        <v>28</v>
      </c>
      <c r="AX147" s="192" t="s">
        <v>72</v>
      </c>
      <c r="AY147" s="194" t="s">
        <v>124</v>
      </c>
    </row>
    <row r="148" spans="1:65" s="192" customFormat="1" x14ac:dyDescent="0.2">
      <c r="B148" s="193"/>
      <c r="D148" s="186" t="s">
        <v>131</v>
      </c>
      <c r="E148" s="194" t="s">
        <v>1</v>
      </c>
      <c r="F148" s="195" t="s">
        <v>163</v>
      </c>
      <c r="H148" s="196">
        <v>2.42</v>
      </c>
      <c r="L148" s="193"/>
      <c r="M148" s="197"/>
      <c r="N148" s="198"/>
      <c r="O148" s="198"/>
      <c r="P148" s="198"/>
      <c r="Q148" s="198"/>
      <c r="R148" s="198"/>
      <c r="S148" s="198"/>
      <c r="T148" s="199"/>
      <c r="AT148" s="194" t="s">
        <v>131</v>
      </c>
      <c r="AU148" s="194" t="s">
        <v>82</v>
      </c>
      <c r="AV148" s="192" t="s">
        <v>82</v>
      </c>
      <c r="AW148" s="192" t="s">
        <v>28</v>
      </c>
      <c r="AX148" s="192" t="s">
        <v>72</v>
      </c>
      <c r="AY148" s="194" t="s">
        <v>124</v>
      </c>
    </row>
    <row r="149" spans="1:65" s="210" customFormat="1" x14ac:dyDescent="0.2">
      <c r="B149" s="211"/>
      <c r="D149" s="186" t="s">
        <v>131</v>
      </c>
      <c r="E149" s="212" t="s">
        <v>1</v>
      </c>
      <c r="F149" s="213" t="s">
        <v>140</v>
      </c>
      <c r="H149" s="214">
        <v>96.384</v>
      </c>
      <c r="L149" s="211"/>
      <c r="M149" s="215"/>
      <c r="N149" s="216"/>
      <c r="O149" s="216"/>
      <c r="P149" s="216"/>
      <c r="Q149" s="216"/>
      <c r="R149" s="216"/>
      <c r="S149" s="216"/>
      <c r="T149" s="217"/>
      <c r="AT149" s="212" t="s">
        <v>131</v>
      </c>
      <c r="AU149" s="212" t="s">
        <v>82</v>
      </c>
      <c r="AV149" s="210" t="s">
        <v>129</v>
      </c>
      <c r="AW149" s="210" t="s">
        <v>28</v>
      </c>
      <c r="AX149" s="210" t="s">
        <v>80</v>
      </c>
      <c r="AY149" s="212" t="s">
        <v>124</v>
      </c>
    </row>
    <row r="150" spans="1:65" s="99" customFormat="1" ht="21.75" customHeight="1" x14ac:dyDescent="0.2">
      <c r="A150" s="100"/>
      <c r="B150" s="97"/>
      <c r="C150" s="173" t="s">
        <v>164</v>
      </c>
      <c r="D150" s="173" t="s">
        <v>125</v>
      </c>
      <c r="E150" s="174" t="s">
        <v>165</v>
      </c>
      <c r="F150" s="175" t="s">
        <v>166</v>
      </c>
      <c r="G150" s="176" t="s">
        <v>128</v>
      </c>
      <c r="H150" s="177">
        <v>116.806</v>
      </c>
      <c r="I150" s="86">
        <v>0</v>
      </c>
      <c r="J150" s="178">
        <f>ROUND(I150*H150,2)</f>
        <v>0</v>
      </c>
      <c r="K150" s="179"/>
      <c r="L150" s="97"/>
      <c r="M150" s="180" t="s">
        <v>1</v>
      </c>
      <c r="N150" s="181" t="s">
        <v>37</v>
      </c>
      <c r="O150" s="182">
        <v>0.34399999999999997</v>
      </c>
      <c r="P150" s="182">
        <f>O150*H150</f>
        <v>40.181263999999999</v>
      </c>
      <c r="Q150" s="182">
        <v>0</v>
      </c>
      <c r="R150" s="182">
        <f>Q150*H150</f>
        <v>0</v>
      </c>
      <c r="S150" s="182">
        <v>0.29499999999999998</v>
      </c>
      <c r="T150" s="183">
        <f>S150*H150</f>
        <v>34.457769999999996</v>
      </c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  <c r="AR150" s="184" t="s">
        <v>129</v>
      </c>
      <c r="AT150" s="184" t="s">
        <v>125</v>
      </c>
      <c r="AU150" s="184" t="s">
        <v>82</v>
      </c>
      <c r="AY150" s="88" t="s">
        <v>124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88" t="s">
        <v>80</v>
      </c>
      <c r="BK150" s="185">
        <f>ROUND(I150*H150,2)</f>
        <v>0</v>
      </c>
      <c r="BL150" s="88" t="s">
        <v>129</v>
      </c>
      <c r="BM150" s="184" t="s">
        <v>167</v>
      </c>
    </row>
    <row r="151" spans="1:65" s="192" customFormat="1" x14ac:dyDescent="0.2">
      <c r="B151" s="193"/>
      <c r="D151" s="186" t="s">
        <v>131</v>
      </c>
      <c r="E151" s="194" t="s">
        <v>1</v>
      </c>
      <c r="F151" s="195" t="s">
        <v>168</v>
      </c>
      <c r="H151" s="196">
        <v>6.6920000000000002</v>
      </c>
      <c r="L151" s="193"/>
      <c r="M151" s="197"/>
      <c r="N151" s="198"/>
      <c r="O151" s="198"/>
      <c r="P151" s="198"/>
      <c r="Q151" s="198"/>
      <c r="R151" s="198"/>
      <c r="S151" s="198"/>
      <c r="T151" s="199"/>
      <c r="AT151" s="194" t="s">
        <v>131</v>
      </c>
      <c r="AU151" s="194" t="s">
        <v>82</v>
      </c>
      <c r="AV151" s="192" t="s">
        <v>82</v>
      </c>
      <c r="AW151" s="192" t="s">
        <v>28</v>
      </c>
      <c r="AX151" s="192" t="s">
        <v>72</v>
      </c>
      <c r="AY151" s="194" t="s">
        <v>124</v>
      </c>
    </row>
    <row r="152" spans="1:65" s="192" customFormat="1" x14ac:dyDescent="0.2">
      <c r="B152" s="193"/>
      <c r="D152" s="186" t="s">
        <v>131</v>
      </c>
      <c r="E152" s="194" t="s">
        <v>1</v>
      </c>
      <c r="F152" s="195" t="s">
        <v>169</v>
      </c>
      <c r="H152" s="196">
        <v>43.834000000000003</v>
      </c>
      <c r="L152" s="193"/>
      <c r="M152" s="197"/>
      <c r="N152" s="198"/>
      <c r="O152" s="198"/>
      <c r="P152" s="198"/>
      <c r="Q152" s="198"/>
      <c r="R152" s="198"/>
      <c r="S152" s="198"/>
      <c r="T152" s="199"/>
      <c r="AT152" s="194" t="s">
        <v>131</v>
      </c>
      <c r="AU152" s="194" t="s">
        <v>82</v>
      </c>
      <c r="AV152" s="192" t="s">
        <v>82</v>
      </c>
      <c r="AW152" s="192" t="s">
        <v>28</v>
      </c>
      <c r="AX152" s="192" t="s">
        <v>72</v>
      </c>
      <c r="AY152" s="194" t="s">
        <v>124</v>
      </c>
    </row>
    <row r="153" spans="1:65" s="192" customFormat="1" x14ac:dyDescent="0.2">
      <c r="B153" s="193"/>
      <c r="D153" s="186" t="s">
        <v>131</v>
      </c>
      <c r="E153" s="194" t="s">
        <v>1</v>
      </c>
      <c r="F153" s="195" t="s">
        <v>170</v>
      </c>
      <c r="H153" s="196">
        <v>62.65</v>
      </c>
      <c r="L153" s="193"/>
      <c r="M153" s="197"/>
      <c r="N153" s="198"/>
      <c r="O153" s="198"/>
      <c r="P153" s="198"/>
      <c r="Q153" s="198"/>
      <c r="R153" s="198"/>
      <c r="S153" s="198"/>
      <c r="T153" s="199"/>
      <c r="AT153" s="194" t="s">
        <v>131</v>
      </c>
      <c r="AU153" s="194" t="s">
        <v>82</v>
      </c>
      <c r="AV153" s="192" t="s">
        <v>82</v>
      </c>
      <c r="AW153" s="192" t="s">
        <v>28</v>
      </c>
      <c r="AX153" s="192" t="s">
        <v>72</v>
      </c>
      <c r="AY153" s="194" t="s">
        <v>124</v>
      </c>
    </row>
    <row r="154" spans="1:65" s="192" customFormat="1" x14ac:dyDescent="0.2">
      <c r="B154" s="193"/>
      <c r="D154" s="186" t="s">
        <v>131</v>
      </c>
      <c r="E154" s="194" t="s">
        <v>1</v>
      </c>
      <c r="F154" s="195" t="s">
        <v>171</v>
      </c>
      <c r="H154" s="196">
        <v>3.63</v>
      </c>
      <c r="L154" s="193"/>
      <c r="M154" s="197"/>
      <c r="N154" s="198"/>
      <c r="O154" s="198"/>
      <c r="P154" s="198"/>
      <c r="Q154" s="198"/>
      <c r="R154" s="198"/>
      <c r="S154" s="198"/>
      <c r="T154" s="199"/>
      <c r="AT154" s="194" t="s">
        <v>131</v>
      </c>
      <c r="AU154" s="194" t="s">
        <v>82</v>
      </c>
      <c r="AV154" s="192" t="s">
        <v>82</v>
      </c>
      <c r="AW154" s="192" t="s">
        <v>28</v>
      </c>
      <c r="AX154" s="192" t="s">
        <v>72</v>
      </c>
      <c r="AY154" s="194" t="s">
        <v>124</v>
      </c>
    </row>
    <row r="155" spans="1:65" s="210" customFormat="1" x14ac:dyDescent="0.2">
      <c r="B155" s="211"/>
      <c r="D155" s="186" t="s">
        <v>131</v>
      </c>
      <c r="E155" s="212" t="s">
        <v>1</v>
      </c>
      <c r="F155" s="213" t="s">
        <v>140</v>
      </c>
      <c r="H155" s="214">
        <v>116.806</v>
      </c>
      <c r="L155" s="211"/>
      <c r="M155" s="215"/>
      <c r="N155" s="216"/>
      <c r="O155" s="216"/>
      <c r="P155" s="216"/>
      <c r="Q155" s="216"/>
      <c r="R155" s="216"/>
      <c r="S155" s="216"/>
      <c r="T155" s="217"/>
      <c r="AT155" s="212" t="s">
        <v>131</v>
      </c>
      <c r="AU155" s="212" t="s">
        <v>82</v>
      </c>
      <c r="AV155" s="210" t="s">
        <v>129</v>
      </c>
      <c r="AW155" s="210" t="s">
        <v>28</v>
      </c>
      <c r="AX155" s="210" t="s">
        <v>80</v>
      </c>
      <c r="AY155" s="212" t="s">
        <v>124</v>
      </c>
    </row>
    <row r="156" spans="1:65" s="99" customFormat="1" ht="33" customHeight="1" x14ac:dyDescent="0.2">
      <c r="A156" s="100"/>
      <c r="B156" s="97"/>
      <c r="C156" s="173" t="s">
        <v>172</v>
      </c>
      <c r="D156" s="173" t="s">
        <v>125</v>
      </c>
      <c r="E156" s="174" t="s">
        <v>173</v>
      </c>
      <c r="F156" s="175" t="s">
        <v>174</v>
      </c>
      <c r="G156" s="176" t="s">
        <v>128</v>
      </c>
      <c r="H156" s="177">
        <v>13.18</v>
      </c>
      <c r="I156" s="86">
        <v>0</v>
      </c>
      <c r="J156" s="178">
        <f>ROUND(I156*H156,2)</f>
        <v>0</v>
      </c>
      <c r="K156" s="179"/>
      <c r="L156" s="97"/>
      <c r="M156" s="180" t="s">
        <v>1</v>
      </c>
      <c r="N156" s="181" t="s">
        <v>37</v>
      </c>
      <c r="O156" s="182">
        <v>0.247</v>
      </c>
      <c r="P156" s="182">
        <f>O156*H156</f>
        <v>3.2554599999999998</v>
      </c>
      <c r="Q156" s="182">
        <v>0</v>
      </c>
      <c r="R156" s="182">
        <f>Q156*H156</f>
        <v>0</v>
      </c>
      <c r="S156" s="182">
        <v>0.32</v>
      </c>
      <c r="T156" s="183">
        <f>S156*H156</f>
        <v>4.2176</v>
      </c>
      <c r="U156" s="100"/>
      <c r="V156" s="100"/>
      <c r="W156" s="100"/>
      <c r="X156" s="100"/>
      <c r="Y156" s="100"/>
      <c r="Z156" s="100"/>
      <c r="AA156" s="100"/>
      <c r="AB156" s="100"/>
      <c r="AC156" s="100"/>
      <c r="AD156" s="100"/>
      <c r="AE156" s="100"/>
      <c r="AR156" s="184" t="s">
        <v>129</v>
      </c>
      <c r="AT156" s="184" t="s">
        <v>125</v>
      </c>
      <c r="AU156" s="184" t="s">
        <v>82</v>
      </c>
      <c r="AY156" s="88" t="s">
        <v>124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88" t="s">
        <v>80</v>
      </c>
      <c r="BK156" s="185">
        <f>ROUND(I156*H156,2)</f>
        <v>0</v>
      </c>
      <c r="BL156" s="88" t="s">
        <v>129</v>
      </c>
      <c r="BM156" s="184" t="s">
        <v>175</v>
      </c>
    </row>
    <row r="157" spans="1:65" s="192" customFormat="1" x14ac:dyDescent="0.2">
      <c r="B157" s="193"/>
      <c r="D157" s="186" t="s">
        <v>131</v>
      </c>
      <c r="E157" s="194" t="s">
        <v>1</v>
      </c>
      <c r="F157" s="195" t="s">
        <v>176</v>
      </c>
      <c r="H157" s="196">
        <v>7.42</v>
      </c>
      <c r="L157" s="193"/>
      <c r="M157" s="197"/>
      <c r="N157" s="198"/>
      <c r="O157" s="198"/>
      <c r="P157" s="198"/>
      <c r="Q157" s="198"/>
      <c r="R157" s="198"/>
      <c r="S157" s="198"/>
      <c r="T157" s="199"/>
      <c r="AT157" s="194" t="s">
        <v>131</v>
      </c>
      <c r="AU157" s="194" t="s">
        <v>82</v>
      </c>
      <c r="AV157" s="192" t="s">
        <v>82</v>
      </c>
      <c r="AW157" s="192" t="s">
        <v>28</v>
      </c>
      <c r="AX157" s="192" t="s">
        <v>72</v>
      </c>
      <c r="AY157" s="194" t="s">
        <v>124</v>
      </c>
    </row>
    <row r="158" spans="1:65" s="192" customFormat="1" x14ac:dyDescent="0.2">
      <c r="B158" s="193"/>
      <c r="D158" s="186" t="s">
        <v>131</v>
      </c>
      <c r="E158" s="194" t="s">
        <v>1</v>
      </c>
      <c r="F158" s="195" t="s">
        <v>177</v>
      </c>
      <c r="H158" s="196">
        <v>5.76</v>
      </c>
      <c r="L158" s="193"/>
      <c r="M158" s="197"/>
      <c r="N158" s="198"/>
      <c r="O158" s="198"/>
      <c r="P158" s="198"/>
      <c r="Q158" s="198"/>
      <c r="R158" s="198"/>
      <c r="S158" s="198"/>
      <c r="T158" s="199"/>
      <c r="AT158" s="194" t="s">
        <v>131</v>
      </c>
      <c r="AU158" s="194" t="s">
        <v>82</v>
      </c>
      <c r="AV158" s="192" t="s">
        <v>82</v>
      </c>
      <c r="AW158" s="192" t="s">
        <v>28</v>
      </c>
      <c r="AX158" s="192" t="s">
        <v>72</v>
      </c>
      <c r="AY158" s="194" t="s">
        <v>124</v>
      </c>
    </row>
    <row r="159" spans="1:65" s="210" customFormat="1" x14ac:dyDescent="0.2">
      <c r="B159" s="211"/>
      <c r="D159" s="186" t="s">
        <v>131</v>
      </c>
      <c r="E159" s="212" t="s">
        <v>1</v>
      </c>
      <c r="F159" s="213" t="s">
        <v>140</v>
      </c>
      <c r="H159" s="214">
        <v>13.18</v>
      </c>
      <c r="L159" s="211"/>
      <c r="M159" s="215"/>
      <c r="N159" s="216"/>
      <c r="O159" s="216"/>
      <c r="P159" s="216"/>
      <c r="Q159" s="216"/>
      <c r="R159" s="216"/>
      <c r="S159" s="216"/>
      <c r="T159" s="217"/>
      <c r="AT159" s="212" t="s">
        <v>131</v>
      </c>
      <c r="AU159" s="212" t="s">
        <v>82</v>
      </c>
      <c r="AV159" s="210" t="s">
        <v>129</v>
      </c>
      <c r="AW159" s="210" t="s">
        <v>28</v>
      </c>
      <c r="AX159" s="210" t="s">
        <v>80</v>
      </c>
      <c r="AY159" s="212" t="s">
        <v>124</v>
      </c>
    </row>
    <row r="160" spans="1:65" s="99" customFormat="1" ht="33" customHeight="1" x14ac:dyDescent="0.2">
      <c r="A160" s="100"/>
      <c r="B160" s="97"/>
      <c r="C160" s="173">
        <v>8</v>
      </c>
      <c r="D160" s="173" t="s">
        <v>125</v>
      </c>
      <c r="E160" s="174" t="s">
        <v>183</v>
      </c>
      <c r="F160" s="175" t="s">
        <v>184</v>
      </c>
      <c r="G160" s="176" t="s">
        <v>185</v>
      </c>
      <c r="H160" s="177">
        <v>23</v>
      </c>
      <c r="I160" s="86">
        <v>0</v>
      </c>
      <c r="J160" s="178">
        <f>ROUND(I160*H160,2)</f>
        <v>0</v>
      </c>
      <c r="K160" s="179"/>
      <c r="L160" s="97"/>
      <c r="M160" s="180" t="s">
        <v>1</v>
      </c>
      <c r="N160" s="181" t="s">
        <v>37</v>
      </c>
      <c r="O160" s="182">
        <v>0.105</v>
      </c>
      <c r="P160" s="182">
        <f>O160*H160</f>
        <v>2.415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100"/>
      <c r="V160" s="100"/>
      <c r="W160" s="100"/>
      <c r="X160" s="100"/>
      <c r="Y160" s="100"/>
      <c r="Z160" s="100"/>
      <c r="AA160" s="100"/>
      <c r="AB160" s="100"/>
      <c r="AC160" s="100"/>
      <c r="AD160" s="100"/>
      <c r="AE160" s="100"/>
      <c r="AR160" s="184" t="s">
        <v>129</v>
      </c>
      <c r="AT160" s="184" t="s">
        <v>125</v>
      </c>
      <c r="AU160" s="184" t="s">
        <v>82</v>
      </c>
      <c r="AY160" s="88" t="s">
        <v>124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88" t="s">
        <v>80</v>
      </c>
      <c r="BK160" s="185">
        <f>ROUND(I160*H160,2)</f>
        <v>0</v>
      </c>
      <c r="BL160" s="88" t="s">
        <v>129</v>
      </c>
      <c r="BM160" s="184" t="s">
        <v>186</v>
      </c>
    </row>
    <row r="161" spans="1:65" s="192" customFormat="1" x14ac:dyDescent="0.2">
      <c r="B161" s="193"/>
      <c r="D161" s="186" t="s">
        <v>131</v>
      </c>
      <c r="E161" s="194" t="s">
        <v>1</v>
      </c>
      <c r="F161" s="195" t="s">
        <v>187</v>
      </c>
      <c r="H161" s="196">
        <v>23</v>
      </c>
      <c r="L161" s="193"/>
      <c r="M161" s="197"/>
      <c r="N161" s="198"/>
      <c r="O161" s="198"/>
      <c r="P161" s="198"/>
      <c r="Q161" s="198"/>
      <c r="R161" s="198"/>
      <c r="S161" s="198"/>
      <c r="T161" s="199"/>
      <c r="AT161" s="194" t="s">
        <v>131</v>
      </c>
      <c r="AU161" s="194" t="s">
        <v>82</v>
      </c>
      <c r="AV161" s="192" t="s">
        <v>82</v>
      </c>
      <c r="AW161" s="192" t="s">
        <v>28</v>
      </c>
      <c r="AX161" s="192" t="s">
        <v>80</v>
      </c>
      <c r="AY161" s="194" t="s">
        <v>124</v>
      </c>
    </row>
    <row r="162" spans="1:65" s="99" customFormat="1" ht="33" customHeight="1" x14ac:dyDescent="0.2">
      <c r="A162" s="100"/>
      <c r="B162" s="97"/>
      <c r="C162" s="173">
        <v>9</v>
      </c>
      <c r="D162" s="173" t="s">
        <v>125</v>
      </c>
      <c r="E162" s="174" t="s">
        <v>189</v>
      </c>
      <c r="F162" s="175" t="s">
        <v>190</v>
      </c>
      <c r="G162" s="176" t="s">
        <v>185</v>
      </c>
      <c r="H162" s="177">
        <v>8</v>
      </c>
      <c r="I162" s="86">
        <v>0</v>
      </c>
      <c r="J162" s="178">
        <f>ROUND(I162*H162,2)</f>
        <v>0</v>
      </c>
      <c r="K162" s="179"/>
      <c r="L162" s="97"/>
      <c r="M162" s="180" t="s">
        <v>1</v>
      </c>
      <c r="N162" s="181" t="s">
        <v>37</v>
      </c>
      <c r="O162" s="182">
        <v>0.124</v>
      </c>
      <c r="P162" s="182">
        <f>O162*H162</f>
        <v>0.99199999999999999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  <c r="AR162" s="184" t="s">
        <v>129</v>
      </c>
      <c r="AT162" s="184" t="s">
        <v>125</v>
      </c>
      <c r="AU162" s="184" t="s">
        <v>82</v>
      </c>
      <c r="AY162" s="88" t="s">
        <v>124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88" t="s">
        <v>80</v>
      </c>
      <c r="BK162" s="185">
        <f>ROUND(I162*H162,2)</f>
        <v>0</v>
      </c>
      <c r="BL162" s="88" t="s">
        <v>129</v>
      </c>
      <c r="BM162" s="184" t="s">
        <v>191</v>
      </c>
    </row>
    <row r="163" spans="1:65" s="192" customFormat="1" x14ac:dyDescent="0.2">
      <c r="B163" s="193"/>
      <c r="D163" s="186" t="s">
        <v>131</v>
      </c>
      <c r="E163" s="194" t="s">
        <v>1</v>
      </c>
      <c r="F163" s="195" t="s">
        <v>178</v>
      </c>
      <c r="H163" s="196">
        <v>8</v>
      </c>
      <c r="L163" s="193"/>
      <c r="M163" s="197"/>
      <c r="N163" s="198"/>
      <c r="O163" s="198"/>
      <c r="P163" s="198"/>
      <c r="Q163" s="198"/>
      <c r="R163" s="198"/>
      <c r="S163" s="198"/>
      <c r="T163" s="199"/>
      <c r="AT163" s="194" t="s">
        <v>131</v>
      </c>
      <c r="AU163" s="194" t="s">
        <v>82</v>
      </c>
      <c r="AV163" s="192" t="s">
        <v>82</v>
      </c>
      <c r="AW163" s="192" t="s">
        <v>28</v>
      </c>
      <c r="AX163" s="192" t="s">
        <v>80</v>
      </c>
      <c r="AY163" s="194" t="s">
        <v>124</v>
      </c>
    </row>
    <row r="164" spans="1:65" s="99" customFormat="1" ht="16.5" customHeight="1" x14ac:dyDescent="0.2">
      <c r="A164" s="100"/>
      <c r="B164" s="97"/>
      <c r="C164" s="173">
        <v>10</v>
      </c>
      <c r="D164" s="173" t="s">
        <v>125</v>
      </c>
      <c r="E164" s="174" t="s">
        <v>193</v>
      </c>
      <c r="F164" s="175" t="s">
        <v>194</v>
      </c>
      <c r="G164" s="176" t="s">
        <v>185</v>
      </c>
      <c r="H164" s="177">
        <v>119</v>
      </c>
      <c r="I164" s="86">
        <v>0</v>
      </c>
      <c r="J164" s="178">
        <f>ROUND(I164*H164,2)</f>
        <v>0</v>
      </c>
      <c r="K164" s="179"/>
      <c r="L164" s="97"/>
      <c r="M164" s="180" t="s">
        <v>1</v>
      </c>
      <c r="N164" s="181" t="s">
        <v>37</v>
      </c>
      <c r="O164" s="182">
        <v>0.307</v>
      </c>
      <c r="P164" s="182">
        <f>O164*H164</f>
        <v>36.533000000000001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R164" s="184" t="s">
        <v>129</v>
      </c>
      <c r="AT164" s="184" t="s">
        <v>125</v>
      </c>
      <c r="AU164" s="184" t="s">
        <v>82</v>
      </c>
      <c r="AY164" s="88" t="s">
        <v>124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88" t="s">
        <v>80</v>
      </c>
      <c r="BK164" s="185">
        <f>ROUND(I164*H164,2)</f>
        <v>0</v>
      </c>
      <c r="BL164" s="88" t="s">
        <v>129</v>
      </c>
      <c r="BM164" s="184" t="s">
        <v>195</v>
      </c>
    </row>
    <row r="165" spans="1:65" s="192" customFormat="1" x14ac:dyDescent="0.2">
      <c r="B165" s="193"/>
      <c r="D165" s="186" t="s">
        <v>131</v>
      </c>
      <c r="E165" s="194" t="s">
        <v>1</v>
      </c>
      <c r="F165" s="195" t="s">
        <v>196</v>
      </c>
      <c r="H165" s="196">
        <v>119</v>
      </c>
      <c r="L165" s="193"/>
      <c r="M165" s="197"/>
      <c r="N165" s="198"/>
      <c r="O165" s="198"/>
      <c r="P165" s="198"/>
      <c r="Q165" s="198"/>
      <c r="R165" s="198"/>
      <c r="S165" s="198"/>
      <c r="T165" s="199"/>
      <c r="AT165" s="194" t="s">
        <v>131</v>
      </c>
      <c r="AU165" s="194" t="s">
        <v>82</v>
      </c>
      <c r="AV165" s="192" t="s">
        <v>82</v>
      </c>
      <c r="AW165" s="192" t="s">
        <v>28</v>
      </c>
      <c r="AX165" s="192" t="s">
        <v>80</v>
      </c>
      <c r="AY165" s="194" t="s">
        <v>124</v>
      </c>
    </row>
    <row r="166" spans="1:65" s="99" customFormat="1" ht="21.75" customHeight="1" x14ac:dyDescent="0.2">
      <c r="A166" s="100"/>
      <c r="B166" s="97"/>
      <c r="C166" s="173">
        <v>11</v>
      </c>
      <c r="D166" s="173" t="s">
        <v>125</v>
      </c>
      <c r="E166" s="174" t="s">
        <v>198</v>
      </c>
      <c r="F166" s="175" t="s">
        <v>199</v>
      </c>
      <c r="G166" s="176" t="s">
        <v>128</v>
      </c>
      <c r="H166" s="177">
        <v>23.1</v>
      </c>
      <c r="I166" s="86">
        <v>0</v>
      </c>
      <c r="J166" s="178">
        <f>ROUND(I166*H166,2)</f>
        <v>0</v>
      </c>
      <c r="K166" s="179"/>
      <c r="L166" s="97"/>
      <c r="M166" s="180" t="s">
        <v>1</v>
      </c>
      <c r="N166" s="181" t="s">
        <v>37</v>
      </c>
      <c r="O166" s="182">
        <v>0.307</v>
      </c>
      <c r="P166" s="182">
        <f>O166*H166</f>
        <v>7.0917000000000003</v>
      </c>
      <c r="Q166" s="182">
        <v>0</v>
      </c>
      <c r="R166" s="182">
        <f>Q166*H166</f>
        <v>0</v>
      </c>
      <c r="S166" s="182">
        <v>0.45</v>
      </c>
      <c r="T166" s="183">
        <f>S166*H166</f>
        <v>10.395000000000001</v>
      </c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00"/>
      <c r="AE166" s="100"/>
      <c r="AR166" s="184" t="s">
        <v>129</v>
      </c>
      <c r="AT166" s="184" t="s">
        <v>125</v>
      </c>
      <c r="AU166" s="184" t="s">
        <v>82</v>
      </c>
      <c r="AY166" s="88" t="s">
        <v>124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88" t="s">
        <v>80</v>
      </c>
      <c r="BK166" s="185">
        <f>ROUND(I166*H166,2)</f>
        <v>0</v>
      </c>
      <c r="BL166" s="88" t="s">
        <v>129</v>
      </c>
      <c r="BM166" s="184" t="s">
        <v>200</v>
      </c>
    </row>
    <row r="167" spans="1:65" s="192" customFormat="1" x14ac:dyDescent="0.2">
      <c r="B167" s="193"/>
      <c r="D167" s="186" t="s">
        <v>131</v>
      </c>
      <c r="E167" s="194" t="s">
        <v>1</v>
      </c>
      <c r="F167" s="195" t="s">
        <v>201</v>
      </c>
      <c r="H167" s="196">
        <v>23.1</v>
      </c>
      <c r="L167" s="193"/>
      <c r="M167" s="197"/>
      <c r="N167" s="198"/>
      <c r="O167" s="198"/>
      <c r="P167" s="198"/>
      <c r="Q167" s="198"/>
      <c r="R167" s="198"/>
      <c r="S167" s="198"/>
      <c r="T167" s="199"/>
      <c r="AT167" s="194" t="s">
        <v>131</v>
      </c>
      <c r="AU167" s="194" t="s">
        <v>82</v>
      </c>
      <c r="AV167" s="192" t="s">
        <v>82</v>
      </c>
      <c r="AW167" s="192" t="s">
        <v>28</v>
      </c>
      <c r="AX167" s="192" t="s">
        <v>80</v>
      </c>
      <c r="AY167" s="194" t="s">
        <v>124</v>
      </c>
    </row>
    <row r="168" spans="1:65" s="99" customFormat="1" ht="33" customHeight="1" x14ac:dyDescent="0.2">
      <c r="A168" s="100"/>
      <c r="B168" s="97"/>
      <c r="C168" s="173">
        <v>12</v>
      </c>
      <c r="D168" s="173" t="s">
        <v>125</v>
      </c>
      <c r="E168" s="174" t="s">
        <v>203</v>
      </c>
      <c r="F168" s="175" t="s">
        <v>204</v>
      </c>
      <c r="G168" s="176" t="s">
        <v>128</v>
      </c>
      <c r="H168" s="177">
        <v>68.864000000000004</v>
      </c>
      <c r="I168" s="86">
        <v>0</v>
      </c>
      <c r="J168" s="178">
        <f>ROUND(I168*H168,2)</f>
        <v>0</v>
      </c>
      <c r="K168" s="179"/>
      <c r="L168" s="97"/>
      <c r="M168" s="180" t="s">
        <v>1</v>
      </c>
      <c r="N168" s="181" t="s">
        <v>37</v>
      </c>
      <c r="O168" s="182">
        <v>0.253</v>
      </c>
      <c r="P168" s="182">
        <f>O168*H168</f>
        <v>17.422592000000002</v>
      </c>
      <c r="Q168" s="182">
        <v>0</v>
      </c>
      <c r="R168" s="182">
        <f>Q168*H168</f>
        <v>0</v>
      </c>
      <c r="S168" s="182">
        <v>0.45</v>
      </c>
      <c r="T168" s="183">
        <f>S168*H168</f>
        <v>30.988800000000001</v>
      </c>
      <c r="U168" s="100"/>
      <c r="V168" s="100"/>
      <c r="W168" s="100"/>
      <c r="X168" s="100"/>
      <c r="Y168" s="100"/>
      <c r="Z168" s="100"/>
      <c r="AA168" s="100"/>
      <c r="AB168" s="100"/>
      <c r="AC168" s="100"/>
      <c r="AD168" s="100"/>
      <c r="AE168" s="100"/>
      <c r="AR168" s="184" t="s">
        <v>129</v>
      </c>
      <c r="AT168" s="184" t="s">
        <v>125</v>
      </c>
      <c r="AU168" s="184" t="s">
        <v>82</v>
      </c>
      <c r="AY168" s="88" t="s">
        <v>124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88" t="s">
        <v>80</v>
      </c>
      <c r="BK168" s="185">
        <f>ROUND(I168*H168,2)</f>
        <v>0</v>
      </c>
      <c r="BL168" s="88" t="s">
        <v>129</v>
      </c>
      <c r="BM168" s="184" t="s">
        <v>205</v>
      </c>
    </row>
    <row r="169" spans="1:65" s="192" customFormat="1" x14ac:dyDescent="0.2">
      <c r="B169" s="193"/>
      <c r="D169" s="186" t="s">
        <v>131</v>
      </c>
      <c r="E169" s="194" t="s">
        <v>1</v>
      </c>
      <c r="F169" s="195" t="s">
        <v>206</v>
      </c>
      <c r="H169" s="196">
        <v>68.864000000000004</v>
      </c>
      <c r="L169" s="193"/>
      <c r="M169" s="197"/>
      <c r="N169" s="198"/>
      <c r="O169" s="198"/>
      <c r="P169" s="198"/>
      <c r="Q169" s="198"/>
      <c r="R169" s="198"/>
      <c r="S169" s="198"/>
      <c r="T169" s="199"/>
      <c r="AT169" s="194" t="s">
        <v>131</v>
      </c>
      <c r="AU169" s="194" t="s">
        <v>82</v>
      </c>
      <c r="AV169" s="192" t="s">
        <v>82</v>
      </c>
      <c r="AW169" s="192" t="s">
        <v>28</v>
      </c>
      <c r="AX169" s="192" t="s">
        <v>80</v>
      </c>
      <c r="AY169" s="194" t="s">
        <v>124</v>
      </c>
    </row>
    <row r="170" spans="1:65" s="99" customFormat="1" ht="33" customHeight="1" x14ac:dyDescent="0.2">
      <c r="A170" s="100"/>
      <c r="B170" s="97"/>
      <c r="C170" s="173">
        <v>13</v>
      </c>
      <c r="D170" s="173" t="s">
        <v>125</v>
      </c>
      <c r="E170" s="174" t="s">
        <v>208</v>
      </c>
      <c r="F170" s="175" t="s">
        <v>209</v>
      </c>
      <c r="G170" s="176" t="s">
        <v>128</v>
      </c>
      <c r="H170" s="177">
        <v>20.396000000000001</v>
      </c>
      <c r="I170" s="86">
        <v>0</v>
      </c>
      <c r="J170" s="178">
        <f>ROUND(I170*H170,2)</f>
        <v>0</v>
      </c>
      <c r="K170" s="179"/>
      <c r="L170" s="97"/>
      <c r="M170" s="180" t="s">
        <v>1</v>
      </c>
      <c r="N170" s="181" t="s">
        <v>37</v>
      </c>
      <c r="O170" s="182">
        <v>0.11600000000000001</v>
      </c>
      <c r="P170" s="182">
        <f>O170*H170</f>
        <v>2.365936</v>
      </c>
      <c r="Q170" s="182">
        <v>0</v>
      </c>
      <c r="R170" s="182">
        <f>Q170*H170</f>
        <v>0</v>
      </c>
      <c r="S170" s="182">
        <v>0.28999999999999998</v>
      </c>
      <c r="T170" s="183">
        <f>S170*H170</f>
        <v>5.9148399999999999</v>
      </c>
      <c r="U170" s="100"/>
      <c r="V170" s="100"/>
      <c r="W170" s="100"/>
      <c r="X170" s="100"/>
      <c r="Y170" s="100"/>
      <c r="Z170" s="100"/>
      <c r="AA170" s="100"/>
      <c r="AB170" s="100"/>
      <c r="AC170" s="100"/>
      <c r="AD170" s="100"/>
      <c r="AE170" s="100"/>
      <c r="AR170" s="184" t="s">
        <v>129</v>
      </c>
      <c r="AT170" s="184" t="s">
        <v>125</v>
      </c>
      <c r="AU170" s="184" t="s">
        <v>82</v>
      </c>
      <c r="AY170" s="88" t="s">
        <v>124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88" t="s">
        <v>80</v>
      </c>
      <c r="BK170" s="185">
        <f>ROUND(I170*H170,2)</f>
        <v>0</v>
      </c>
      <c r="BL170" s="88" t="s">
        <v>129</v>
      </c>
      <c r="BM170" s="184" t="s">
        <v>210</v>
      </c>
    </row>
    <row r="171" spans="1:65" s="192" customFormat="1" x14ac:dyDescent="0.2">
      <c r="B171" s="193"/>
      <c r="D171" s="186" t="s">
        <v>131</v>
      </c>
      <c r="E171" s="194" t="s">
        <v>1</v>
      </c>
      <c r="F171" s="195" t="s">
        <v>211</v>
      </c>
      <c r="H171" s="196">
        <v>16.100000000000001</v>
      </c>
      <c r="L171" s="193"/>
      <c r="M171" s="197"/>
      <c r="N171" s="198"/>
      <c r="O171" s="198"/>
      <c r="P171" s="198"/>
      <c r="Q171" s="198"/>
      <c r="R171" s="198"/>
      <c r="S171" s="198"/>
      <c r="T171" s="199"/>
      <c r="AT171" s="194" t="s">
        <v>131</v>
      </c>
      <c r="AU171" s="194" t="s">
        <v>82</v>
      </c>
      <c r="AV171" s="192" t="s">
        <v>82</v>
      </c>
      <c r="AW171" s="192" t="s">
        <v>28</v>
      </c>
      <c r="AX171" s="192" t="s">
        <v>72</v>
      </c>
      <c r="AY171" s="194" t="s">
        <v>124</v>
      </c>
    </row>
    <row r="172" spans="1:65" s="192" customFormat="1" x14ac:dyDescent="0.2">
      <c r="B172" s="193"/>
      <c r="D172" s="186" t="s">
        <v>131</v>
      </c>
      <c r="E172" s="194" t="s">
        <v>1</v>
      </c>
      <c r="F172" s="195" t="s">
        <v>212</v>
      </c>
      <c r="H172" s="196">
        <v>4.2960000000000003</v>
      </c>
      <c r="L172" s="193"/>
      <c r="M172" s="197"/>
      <c r="N172" s="198"/>
      <c r="O172" s="198"/>
      <c r="P172" s="198"/>
      <c r="Q172" s="198"/>
      <c r="R172" s="198"/>
      <c r="S172" s="198"/>
      <c r="T172" s="199"/>
      <c r="AT172" s="194" t="s">
        <v>131</v>
      </c>
      <c r="AU172" s="194" t="s">
        <v>82</v>
      </c>
      <c r="AV172" s="192" t="s">
        <v>82</v>
      </c>
      <c r="AW172" s="192" t="s">
        <v>28</v>
      </c>
      <c r="AX172" s="192" t="s">
        <v>72</v>
      </c>
      <c r="AY172" s="194" t="s">
        <v>124</v>
      </c>
    </row>
    <row r="173" spans="1:65" s="210" customFormat="1" x14ac:dyDescent="0.2">
      <c r="B173" s="211"/>
      <c r="D173" s="186" t="s">
        <v>131</v>
      </c>
      <c r="E173" s="212" t="s">
        <v>1</v>
      </c>
      <c r="F173" s="213" t="s">
        <v>140</v>
      </c>
      <c r="H173" s="214">
        <v>20.396000000000001</v>
      </c>
      <c r="L173" s="211"/>
      <c r="M173" s="215"/>
      <c r="N173" s="216"/>
      <c r="O173" s="216"/>
      <c r="P173" s="216"/>
      <c r="Q173" s="216"/>
      <c r="R173" s="216"/>
      <c r="S173" s="216"/>
      <c r="T173" s="217"/>
      <c r="AT173" s="212" t="s">
        <v>131</v>
      </c>
      <c r="AU173" s="212" t="s">
        <v>82</v>
      </c>
      <c r="AV173" s="210" t="s">
        <v>129</v>
      </c>
      <c r="AW173" s="210" t="s">
        <v>28</v>
      </c>
      <c r="AX173" s="210" t="s">
        <v>80</v>
      </c>
      <c r="AY173" s="212" t="s">
        <v>124</v>
      </c>
    </row>
    <row r="174" spans="1:65" s="99" customFormat="1" ht="33" customHeight="1" x14ac:dyDescent="0.2">
      <c r="A174" s="100"/>
      <c r="B174" s="97"/>
      <c r="C174" s="173">
        <v>14</v>
      </c>
      <c r="D174" s="173" t="s">
        <v>125</v>
      </c>
      <c r="E174" s="174" t="s">
        <v>213</v>
      </c>
      <c r="F174" s="175" t="s">
        <v>214</v>
      </c>
      <c r="G174" s="176" t="s">
        <v>128</v>
      </c>
      <c r="H174" s="177">
        <v>40.387999999999998</v>
      </c>
      <c r="I174" s="86">
        <v>0</v>
      </c>
      <c r="J174" s="178">
        <f>ROUND(I174*H174,2)</f>
        <v>0</v>
      </c>
      <c r="K174" s="179"/>
      <c r="L174" s="97"/>
      <c r="M174" s="180" t="s">
        <v>1</v>
      </c>
      <c r="N174" s="181" t="s">
        <v>37</v>
      </c>
      <c r="O174" s="182">
        <v>0.10199999999999999</v>
      </c>
      <c r="P174" s="182">
        <f>O174*H174</f>
        <v>4.1195759999999995</v>
      </c>
      <c r="Q174" s="182">
        <v>0</v>
      </c>
      <c r="R174" s="182">
        <f>Q174*H174</f>
        <v>0</v>
      </c>
      <c r="S174" s="182">
        <v>0.28999999999999998</v>
      </c>
      <c r="T174" s="183">
        <f>S174*H174</f>
        <v>11.712519999999998</v>
      </c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  <c r="AR174" s="184" t="s">
        <v>129</v>
      </c>
      <c r="AT174" s="184" t="s">
        <v>125</v>
      </c>
      <c r="AU174" s="184" t="s">
        <v>82</v>
      </c>
      <c r="AY174" s="88" t="s">
        <v>124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88" t="s">
        <v>80</v>
      </c>
      <c r="BK174" s="185">
        <f>ROUND(I174*H174,2)</f>
        <v>0</v>
      </c>
      <c r="BL174" s="88" t="s">
        <v>129</v>
      </c>
      <c r="BM174" s="184" t="s">
        <v>215</v>
      </c>
    </row>
    <row r="175" spans="1:65" s="192" customFormat="1" x14ac:dyDescent="0.2">
      <c r="B175" s="193"/>
      <c r="D175" s="186" t="s">
        <v>131</v>
      </c>
      <c r="E175" s="194" t="s">
        <v>1</v>
      </c>
      <c r="F175" s="195" t="s">
        <v>216</v>
      </c>
      <c r="H175" s="196">
        <v>40.387999999999998</v>
      </c>
      <c r="L175" s="193"/>
      <c r="M175" s="197"/>
      <c r="N175" s="198"/>
      <c r="O175" s="198"/>
      <c r="P175" s="198"/>
      <c r="Q175" s="198"/>
      <c r="R175" s="198"/>
      <c r="S175" s="198"/>
      <c r="T175" s="199"/>
      <c r="AT175" s="194" t="s">
        <v>131</v>
      </c>
      <c r="AU175" s="194" t="s">
        <v>82</v>
      </c>
      <c r="AV175" s="192" t="s">
        <v>82</v>
      </c>
      <c r="AW175" s="192" t="s">
        <v>28</v>
      </c>
      <c r="AX175" s="192" t="s">
        <v>80</v>
      </c>
      <c r="AY175" s="194" t="s">
        <v>124</v>
      </c>
    </row>
    <row r="176" spans="1:65" s="99" customFormat="1" ht="21.75" customHeight="1" x14ac:dyDescent="0.2">
      <c r="A176" s="100"/>
      <c r="B176" s="97"/>
      <c r="C176" s="173">
        <v>15</v>
      </c>
      <c r="D176" s="173" t="s">
        <v>125</v>
      </c>
      <c r="E176" s="174" t="s">
        <v>218</v>
      </c>
      <c r="F176" s="175" t="s">
        <v>219</v>
      </c>
      <c r="G176" s="176" t="s">
        <v>185</v>
      </c>
      <c r="H176" s="177">
        <v>16.3</v>
      </c>
      <c r="I176" s="86">
        <v>0</v>
      </c>
      <c r="J176" s="178">
        <f>ROUND(I176*H176,2)</f>
        <v>0</v>
      </c>
      <c r="K176" s="179"/>
      <c r="L176" s="97"/>
      <c r="M176" s="180" t="s">
        <v>1</v>
      </c>
      <c r="N176" s="181" t="s">
        <v>37</v>
      </c>
      <c r="O176" s="182">
        <v>0.81799999999999995</v>
      </c>
      <c r="P176" s="182">
        <f>O176*H176</f>
        <v>13.333399999999999</v>
      </c>
      <c r="Q176" s="182">
        <v>8.6800000000000002E-3</v>
      </c>
      <c r="R176" s="182">
        <f>Q176*H176</f>
        <v>0.141484</v>
      </c>
      <c r="S176" s="182">
        <v>0</v>
      </c>
      <c r="T176" s="183">
        <f>S176*H176</f>
        <v>0</v>
      </c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  <c r="AR176" s="184" t="s">
        <v>129</v>
      </c>
      <c r="AT176" s="184" t="s">
        <v>125</v>
      </c>
      <c r="AU176" s="184" t="s">
        <v>82</v>
      </c>
      <c r="AY176" s="88" t="s">
        <v>124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88" t="s">
        <v>80</v>
      </c>
      <c r="BK176" s="185">
        <f>ROUND(I176*H176,2)</f>
        <v>0</v>
      </c>
      <c r="BL176" s="88" t="s">
        <v>129</v>
      </c>
      <c r="BM176" s="184" t="s">
        <v>220</v>
      </c>
    </row>
    <row r="177" spans="1:65" s="99" customFormat="1" ht="38.4" x14ac:dyDescent="0.2">
      <c r="A177" s="100"/>
      <c r="B177" s="97"/>
      <c r="C177" s="100"/>
      <c r="D177" s="186" t="s">
        <v>221</v>
      </c>
      <c r="E177" s="100"/>
      <c r="F177" s="187" t="s">
        <v>222</v>
      </c>
      <c r="G177" s="100"/>
      <c r="H177" s="100"/>
      <c r="I177" s="100"/>
      <c r="J177" s="100"/>
      <c r="K177" s="100"/>
      <c r="L177" s="97"/>
      <c r="M177" s="188"/>
      <c r="N177" s="189"/>
      <c r="O177" s="190"/>
      <c r="P177" s="190"/>
      <c r="Q177" s="190"/>
      <c r="R177" s="190"/>
      <c r="S177" s="190"/>
      <c r="T177" s="191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  <c r="AT177" s="88" t="s">
        <v>221</v>
      </c>
      <c r="AU177" s="88" t="s">
        <v>82</v>
      </c>
    </row>
    <row r="178" spans="1:65" s="192" customFormat="1" x14ac:dyDescent="0.2">
      <c r="B178" s="193"/>
      <c r="D178" s="186" t="s">
        <v>131</v>
      </c>
      <c r="E178" s="194" t="s">
        <v>1</v>
      </c>
      <c r="F178" s="195" t="s">
        <v>223</v>
      </c>
      <c r="H178" s="196">
        <v>16.3</v>
      </c>
      <c r="L178" s="193"/>
      <c r="M178" s="197"/>
      <c r="N178" s="198"/>
      <c r="O178" s="198"/>
      <c r="P178" s="198"/>
      <c r="Q178" s="198"/>
      <c r="R178" s="198"/>
      <c r="S178" s="198"/>
      <c r="T178" s="199"/>
      <c r="AT178" s="194" t="s">
        <v>131</v>
      </c>
      <c r="AU178" s="194" t="s">
        <v>82</v>
      </c>
      <c r="AV178" s="192" t="s">
        <v>82</v>
      </c>
      <c r="AW178" s="192" t="s">
        <v>28</v>
      </c>
      <c r="AX178" s="192" t="s">
        <v>80</v>
      </c>
      <c r="AY178" s="194" t="s">
        <v>124</v>
      </c>
    </row>
    <row r="179" spans="1:65" s="99" customFormat="1" ht="16.5" customHeight="1" x14ac:dyDescent="0.2">
      <c r="A179" s="100"/>
      <c r="B179" s="97"/>
      <c r="C179" s="173">
        <v>16</v>
      </c>
      <c r="D179" s="173" t="s">
        <v>125</v>
      </c>
      <c r="E179" s="174" t="s">
        <v>225</v>
      </c>
      <c r="F179" s="175" t="s">
        <v>226</v>
      </c>
      <c r="G179" s="176" t="s">
        <v>185</v>
      </c>
      <c r="H179" s="177">
        <v>38.200000000000003</v>
      </c>
      <c r="I179" s="86">
        <v>0</v>
      </c>
      <c r="J179" s="178">
        <f>ROUND(I179*H179,2)</f>
        <v>0</v>
      </c>
      <c r="K179" s="179"/>
      <c r="L179" s="97"/>
      <c r="M179" s="180" t="s">
        <v>1</v>
      </c>
      <c r="N179" s="181" t="s">
        <v>37</v>
      </c>
      <c r="O179" s="182">
        <v>0.54700000000000004</v>
      </c>
      <c r="P179" s="182">
        <f>O179*H179</f>
        <v>20.895400000000002</v>
      </c>
      <c r="Q179" s="182">
        <v>3.6900000000000002E-2</v>
      </c>
      <c r="R179" s="182">
        <f>Q179*H179</f>
        <v>1.4095800000000003</v>
      </c>
      <c r="S179" s="182">
        <v>0</v>
      </c>
      <c r="T179" s="183">
        <f>S179*H179</f>
        <v>0</v>
      </c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  <c r="AR179" s="184" t="s">
        <v>129</v>
      </c>
      <c r="AT179" s="184" t="s">
        <v>125</v>
      </c>
      <c r="AU179" s="184" t="s">
        <v>82</v>
      </c>
      <c r="AY179" s="88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88" t="s">
        <v>80</v>
      </c>
      <c r="BK179" s="185">
        <f>ROUND(I179*H179,2)</f>
        <v>0</v>
      </c>
      <c r="BL179" s="88" t="s">
        <v>129</v>
      </c>
      <c r="BM179" s="184" t="s">
        <v>227</v>
      </c>
    </row>
    <row r="180" spans="1:65" s="99" customFormat="1" ht="38.4" x14ac:dyDescent="0.2">
      <c r="A180" s="100"/>
      <c r="B180" s="97"/>
      <c r="C180" s="100"/>
      <c r="D180" s="186" t="s">
        <v>221</v>
      </c>
      <c r="E180" s="100"/>
      <c r="F180" s="187" t="s">
        <v>228</v>
      </c>
      <c r="G180" s="100"/>
      <c r="H180" s="100"/>
      <c r="I180" s="100"/>
      <c r="J180" s="100"/>
      <c r="K180" s="100"/>
      <c r="L180" s="97"/>
      <c r="M180" s="188"/>
      <c r="N180" s="189"/>
      <c r="O180" s="190"/>
      <c r="P180" s="190"/>
      <c r="Q180" s="190"/>
      <c r="R180" s="190"/>
      <c r="S180" s="190"/>
      <c r="T180" s="191"/>
      <c r="U180" s="100"/>
      <c r="V180" s="100"/>
      <c r="W180" s="100"/>
      <c r="X180" s="100"/>
      <c r="Y180" s="100"/>
      <c r="Z180" s="100"/>
      <c r="AA180" s="100"/>
      <c r="AB180" s="100"/>
      <c r="AC180" s="100"/>
      <c r="AD180" s="100"/>
      <c r="AE180" s="100"/>
      <c r="AT180" s="88" t="s">
        <v>221</v>
      </c>
      <c r="AU180" s="88" t="s">
        <v>82</v>
      </c>
    </row>
    <row r="181" spans="1:65" s="192" customFormat="1" x14ac:dyDescent="0.2">
      <c r="B181" s="193"/>
      <c r="D181" s="186" t="s">
        <v>131</v>
      </c>
      <c r="E181" s="194" t="s">
        <v>1</v>
      </c>
      <c r="F181" s="195" t="s">
        <v>229</v>
      </c>
      <c r="H181" s="196">
        <v>38.200000000000003</v>
      </c>
      <c r="L181" s="193"/>
      <c r="M181" s="197"/>
      <c r="N181" s="198"/>
      <c r="O181" s="198"/>
      <c r="P181" s="198"/>
      <c r="Q181" s="198"/>
      <c r="R181" s="198"/>
      <c r="S181" s="198"/>
      <c r="T181" s="199"/>
      <c r="AT181" s="194" t="s">
        <v>131</v>
      </c>
      <c r="AU181" s="194" t="s">
        <v>82</v>
      </c>
      <c r="AV181" s="192" t="s">
        <v>82</v>
      </c>
      <c r="AW181" s="192" t="s">
        <v>28</v>
      </c>
      <c r="AX181" s="192" t="s">
        <v>80</v>
      </c>
      <c r="AY181" s="194" t="s">
        <v>124</v>
      </c>
    </row>
    <row r="182" spans="1:65" s="99" customFormat="1" ht="21.75" customHeight="1" x14ac:dyDescent="0.2">
      <c r="A182" s="100"/>
      <c r="B182" s="97"/>
      <c r="C182" s="173">
        <v>17</v>
      </c>
      <c r="D182" s="173" t="s">
        <v>125</v>
      </c>
      <c r="E182" s="174" t="s">
        <v>231</v>
      </c>
      <c r="F182" s="175" t="s">
        <v>232</v>
      </c>
      <c r="G182" s="176" t="s">
        <v>181</v>
      </c>
      <c r="H182" s="177">
        <v>108.032</v>
      </c>
      <c r="I182" s="86">
        <v>0</v>
      </c>
      <c r="J182" s="178">
        <f>ROUND(I182*H182,2)</f>
        <v>0</v>
      </c>
      <c r="K182" s="179"/>
      <c r="L182" s="97"/>
      <c r="M182" s="180" t="s">
        <v>1</v>
      </c>
      <c r="N182" s="181" t="s">
        <v>37</v>
      </c>
      <c r="O182" s="182">
        <v>2.702</v>
      </c>
      <c r="P182" s="182">
        <f>O182*H182</f>
        <v>291.90246400000001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100"/>
      <c r="V182" s="100"/>
      <c r="W182" s="100"/>
      <c r="X182" s="100"/>
      <c r="Y182" s="100"/>
      <c r="Z182" s="100"/>
      <c r="AA182" s="100"/>
      <c r="AB182" s="100"/>
      <c r="AC182" s="100"/>
      <c r="AD182" s="100"/>
      <c r="AE182" s="100"/>
      <c r="AR182" s="184" t="s">
        <v>129</v>
      </c>
      <c r="AT182" s="184" t="s">
        <v>125</v>
      </c>
      <c r="AU182" s="184" t="s">
        <v>82</v>
      </c>
      <c r="AY182" s="88" t="s">
        <v>124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88" t="s">
        <v>80</v>
      </c>
      <c r="BK182" s="185">
        <f>ROUND(I182*H182,2)</f>
        <v>0</v>
      </c>
      <c r="BL182" s="88" t="s">
        <v>129</v>
      </c>
      <c r="BM182" s="184" t="s">
        <v>233</v>
      </c>
    </row>
    <row r="183" spans="1:65" s="192" customFormat="1" ht="20.399999999999999" x14ac:dyDescent="0.2">
      <c r="B183" s="193"/>
      <c r="D183" s="186" t="s">
        <v>131</v>
      </c>
      <c r="E183" s="194" t="s">
        <v>1</v>
      </c>
      <c r="F183" s="195" t="s">
        <v>234</v>
      </c>
      <c r="H183" s="196">
        <v>24.244</v>
      </c>
      <c r="L183" s="193"/>
      <c r="M183" s="197"/>
      <c r="N183" s="198"/>
      <c r="O183" s="198"/>
      <c r="P183" s="198"/>
      <c r="Q183" s="198"/>
      <c r="R183" s="198"/>
      <c r="S183" s="198"/>
      <c r="T183" s="199"/>
      <c r="AT183" s="194" t="s">
        <v>131</v>
      </c>
      <c r="AU183" s="194" t="s">
        <v>82</v>
      </c>
      <c r="AV183" s="192" t="s">
        <v>82</v>
      </c>
      <c r="AW183" s="192" t="s">
        <v>28</v>
      </c>
      <c r="AX183" s="192" t="s">
        <v>72</v>
      </c>
      <c r="AY183" s="194" t="s">
        <v>124</v>
      </c>
    </row>
    <row r="184" spans="1:65" s="192" customFormat="1" ht="20.399999999999999" x14ac:dyDescent="0.2">
      <c r="B184" s="193"/>
      <c r="D184" s="186" t="s">
        <v>131</v>
      </c>
      <c r="E184" s="194" t="s">
        <v>1</v>
      </c>
      <c r="F184" s="195" t="s">
        <v>235</v>
      </c>
      <c r="H184" s="196">
        <v>31.719000000000001</v>
      </c>
      <c r="L184" s="193"/>
      <c r="M184" s="197"/>
      <c r="N184" s="198"/>
      <c r="O184" s="198"/>
      <c r="P184" s="198"/>
      <c r="Q184" s="198"/>
      <c r="R184" s="198"/>
      <c r="S184" s="198"/>
      <c r="T184" s="199"/>
      <c r="AT184" s="194" t="s">
        <v>131</v>
      </c>
      <c r="AU184" s="194" t="s">
        <v>82</v>
      </c>
      <c r="AV184" s="192" t="s">
        <v>82</v>
      </c>
      <c r="AW184" s="192" t="s">
        <v>28</v>
      </c>
      <c r="AX184" s="192" t="s">
        <v>72</v>
      </c>
      <c r="AY184" s="194" t="s">
        <v>124</v>
      </c>
    </row>
    <row r="185" spans="1:65" s="192" customFormat="1" x14ac:dyDescent="0.2">
      <c r="B185" s="193"/>
      <c r="D185" s="186" t="s">
        <v>131</v>
      </c>
      <c r="E185" s="194" t="s">
        <v>1</v>
      </c>
      <c r="F185" s="195" t="s">
        <v>236</v>
      </c>
      <c r="H185" s="196">
        <v>9.2449999999999992</v>
      </c>
      <c r="L185" s="193"/>
      <c r="M185" s="197"/>
      <c r="N185" s="198"/>
      <c r="O185" s="198"/>
      <c r="P185" s="198"/>
      <c r="Q185" s="198"/>
      <c r="R185" s="198"/>
      <c r="S185" s="198"/>
      <c r="T185" s="199"/>
      <c r="AT185" s="194" t="s">
        <v>131</v>
      </c>
      <c r="AU185" s="194" t="s">
        <v>82</v>
      </c>
      <c r="AV185" s="192" t="s">
        <v>82</v>
      </c>
      <c r="AW185" s="192" t="s">
        <v>28</v>
      </c>
      <c r="AX185" s="192" t="s">
        <v>72</v>
      </c>
      <c r="AY185" s="194" t="s">
        <v>124</v>
      </c>
    </row>
    <row r="186" spans="1:65" s="192" customFormat="1" ht="20.399999999999999" x14ac:dyDescent="0.2">
      <c r="B186" s="193"/>
      <c r="D186" s="186" t="s">
        <v>131</v>
      </c>
      <c r="E186" s="194" t="s">
        <v>1</v>
      </c>
      <c r="F186" s="195" t="s">
        <v>237</v>
      </c>
      <c r="H186" s="196">
        <v>22.555</v>
      </c>
      <c r="L186" s="193"/>
      <c r="M186" s="197"/>
      <c r="N186" s="198"/>
      <c r="O186" s="198"/>
      <c r="P186" s="198"/>
      <c r="Q186" s="198"/>
      <c r="R186" s="198"/>
      <c r="S186" s="198"/>
      <c r="T186" s="199"/>
      <c r="AT186" s="194" t="s">
        <v>131</v>
      </c>
      <c r="AU186" s="194" t="s">
        <v>82</v>
      </c>
      <c r="AV186" s="192" t="s">
        <v>82</v>
      </c>
      <c r="AW186" s="192" t="s">
        <v>28</v>
      </c>
      <c r="AX186" s="192" t="s">
        <v>72</v>
      </c>
      <c r="AY186" s="194" t="s">
        <v>124</v>
      </c>
    </row>
    <row r="187" spans="1:65" s="192" customFormat="1" ht="20.399999999999999" x14ac:dyDescent="0.2">
      <c r="B187" s="193"/>
      <c r="D187" s="186" t="s">
        <v>131</v>
      </c>
      <c r="E187" s="194" t="s">
        <v>1</v>
      </c>
      <c r="F187" s="195" t="s">
        <v>238</v>
      </c>
      <c r="H187" s="196">
        <v>19.829000000000001</v>
      </c>
      <c r="L187" s="193"/>
      <c r="M187" s="197"/>
      <c r="N187" s="198"/>
      <c r="O187" s="198"/>
      <c r="P187" s="198"/>
      <c r="Q187" s="198"/>
      <c r="R187" s="198"/>
      <c r="S187" s="198"/>
      <c r="T187" s="199"/>
      <c r="AT187" s="194" t="s">
        <v>131</v>
      </c>
      <c r="AU187" s="194" t="s">
        <v>82</v>
      </c>
      <c r="AV187" s="192" t="s">
        <v>82</v>
      </c>
      <c r="AW187" s="192" t="s">
        <v>28</v>
      </c>
      <c r="AX187" s="192" t="s">
        <v>72</v>
      </c>
      <c r="AY187" s="194" t="s">
        <v>124</v>
      </c>
    </row>
    <row r="188" spans="1:65" s="192" customFormat="1" x14ac:dyDescent="0.2">
      <c r="B188" s="193"/>
      <c r="D188" s="186" t="s">
        <v>131</v>
      </c>
      <c r="E188" s="194" t="s">
        <v>1</v>
      </c>
      <c r="F188" s="195" t="s">
        <v>239</v>
      </c>
      <c r="H188" s="196">
        <v>0.44</v>
      </c>
      <c r="L188" s="193"/>
      <c r="M188" s="197"/>
      <c r="N188" s="198"/>
      <c r="O188" s="198"/>
      <c r="P188" s="198"/>
      <c r="Q188" s="198"/>
      <c r="R188" s="198"/>
      <c r="S188" s="198"/>
      <c r="T188" s="199"/>
      <c r="AT188" s="194" t="s">
        <v>131</v>
      </c>
      <c r="AU188" s="194" t="s">
        <v>82</v>
      </c>
      <c r="AV188" s="192" t="s">
        <v>82</v>
      </c>
      <c r="AW188" s="192" t="s">
        <v>28</v>
      </c>
      <c r="AX188" s="192" t="s">
        <v>72</v>
      </c>
      <c r="AY188" s="194" t="s">
        <v>124</v>
      </c>
    </row>
    <row r="189" spans="1:65" s="210" customFormat="1" x14ac:dyDescent="0.2">
      <c r="B189" s="211"/>
      <c r="D189" s="186" t="s">
        <v>131</v>
      </c>
      <c r="E189" s="212" t="s">
        <v>1</v>
      </c>
      <c r="F189" s="213" t="s">
        <v>140</v>
      </c>
      <c r="H189" s="214">
        <v>108.03200000000001</v>
      </c>
      <c r="L189" s="211"/>
      <c r="M189" s="215"/>
      <c r="N189" s="216"/>
      <c r="O189" s="216"/>
      <c r="P189" s="216"/>
      <c r="Q189" s="216"/>
      <c r="R189" s="216"/>
      <c r="S189" s="216"/>
      <c r="T189" s="217"/>
      <c r="AT189" s="212" t="s">
        <v>131</v>
      </c>
      <c r="AU189" s="212" t="s">
        <v>82</v>
      </c>
      <c r="AV189" s="210" t="s">
        <v>129</v>
      </c>
      <c r="AW189" s="210" t="s">
        <v>28</v>
      </c>
      <c r="AX189" s="210" t="s">
        <v>80</v>
      </c>
      <c r="AY189" s="212" t="s">
        <v>124</v>
      </c>
    </row>
    <row r="190" spans="1:65" s="99" customFormat="1" ht="21.75" customHeight="1" x14ac:dyDescent="0.2">
      <c r="A190" s="100"/>
      <c r="B190" s="97"/>
      <c r="C190" s="173">
        <v>18</v>
      </c>
      <c r="D190" s="173" t="s">
        <v>125</v>
      </c>
      <c r="E190" s="174" t="s">
        <v>241</v>
      </c>
      <c r="F190" s="175" t="s">
        <v>242</v>
      </c>
      <c r="G190" s="176" t="s">
        <v>181</v>
      </c>
      <c r="H190" s="177">
        <v>4.5039999999999996</v>
      </c>
      <c r="I190" s="86">
        <v>0</v>
      </c>
      <c r="J190" s="178">
        <f>ROUND(I190*H190,2)</f>
        <v>0</v>
      </c>
      <c r="K190" s="179"/>
      <c r="L190" s="97"/>
      <c r="M190" s="180" t="s">
        <v>1</v>
      </c>
      <c r="N190" s="181" t="s">
        <v>37</v>
      </c>
      <c r="O190" s="182">
        <v>4.4930000000000003</v>
      </c>
      <c r="P190" s="182">
        <f>O190*H190</f>
        <v>20.236471999999999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100"/>
      <c r="V190" s="100"/>
      <c r="W190" s="100"/>
      <c r="X190" s="100"/>
      <c r="Y190" s="100"/>
      <c r="Z190" s="100"/>
      <c r="AA190" s="100"/>
      <c r="AB190" s="100"/>
      <c r="AC190" s="100"/>
      <c r="AD190" s="100"/>
      <c r="AE190" s="100"/>
      <c r="AR190" s="184" t="s">
        <v>129</v>
      </c>
      <c r="AT190" s="184" t="s">
        <v>125</v>
      </c>
      <c r="AU190" s="184" t="s">
        <v>82</v>
      </c>
      <c r="AY190" s="88" t="s">
        <v>124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88" t="s">
        <v>80</v>
      </c>
      <c r="BK190" s="185">
        <f>ROUND(I190*H190,2)</f>
        <v>0</v>
      </c>
      <c r="BL190" s="88" t="s">
        <v>129</v>
      </c>
      <c r="BM190" s="184" t="s">
        <v>243</v>
      </c>
    </row>
    <row r="191" spans="1:65" s="192" customFormat="1" x14ac:dyDescent="0.2">
      <c r="B191" s="193"/>
      <c r="D191" s="186" t="s">
        <v>131</v>
      </c>
      <c r="E191" s="194" t="s">
        <v>1</v>
      </c>
      <c r="F191" s="195" t="s">
        <v>244</v>
      </c>
      <c r="H191" s="196">
        <v>0.218</v>
      </c>
      <c r="L191" s="193"/>
      <c r="M191" s="197"/>
      <c r="N191" s="198"/>
      <c r="O191" s="198"/>
      <c r="P191" s="198"/>
      <c r="Q191" s="198"/>
      <c r="R191" s="198"/>
      <c r="S191" s="198"/>
      <c r="T191" s="199"/>
      <c r="AT191" s="194" t="s">
        <v>131</v>
      </c>
      <c r="AU191" s="194" t="s">
        <v>82</v>
      </c>
      <c r="AV191" s="192" t="s">
        <v>82</v>
      </c>
      <c r="AW191" s="192" t="s">
        <v>28</v>
      </c>
      <c r="AX191" s="192" t="s">
        <v>72</v>
      </c>
      <c r="AY191" s="194" t="s">
        <v>124</v>
      </c>
    </row>
    <row r="192" spans="1:65" s="192" customFormat="1" x14ac:dyDescent="0.2">
      <c r="B192" s="193"/>
      <c r="D192" s="186" t="s">
        <v>131</v>
      </c>
      <c r="E192" s="194" t="s">
        <v>1</v>
      </c>
      <c r="F192" s="195" t="s">
        <v>245</v>
      </c>
      <c r="H192" s="196">
        <v>0.193</v>
      </c>
      <c r="L192" s="193"/>
      <c r="M192" s="197"/>
      <c r="N192" s="198"/>
      <c r="O192" s="198"/>
      <c r="P192" s="198"/>
      <c r="Q192" s="198"/>
      <c r="R192" s="198"/>
      <c r="S192" s="198"/>
      <c r="T192" s="199"/>
      <c r="AT192" s="194" t="s">
        <v>131</v>
      </c>
      <c r="AU192" s="194" t="s">
        <v>82</v>
      </c>
      <c r="AV192" s="192" t="s">
        <v>82</v>
      </c>
      <c r="AW192" s="192" t="s">
        <v>28</v>
      </c>
      <c r="AX192" s="192" t="s">
        <v>72</v>
      </c>
      <c r="AY192" s="194" t="s">
        <v>124</v>
      </c>
    </row>
    <row r="193" spans="1:65" s="192" customFormat="1" x14ac:dyDescent="0.2">
      <c r="B193" s="193"/>
      <c r="D193" s="186" t="s">
        <v>131</v>
      </c>
      <c r="E193" s="194" t="s">
        <v>1</v>
      </c>
      <c r="F193" s="195" t="s">
        <v>246</v>
      </c>
      <c r="H193" s="196">
        <v>3.3119999999999998</v>
      </c>
      <c r="L193" s="193"/>
      <c r="M193" s="197"/>
      <c r="N193" s="198"/>
      <c r="O193" s="198"/>
      <c r="P193" s="198"/>
      <c r="Q193" s="198"/>
      <c r="R193" s="198"/>
      <c r="S193" s="198"/>
      <c r="T193" s="199"/>
      <c r="AT193" s="194" t="s">
        <v>131</v>
      </c>
      <c r="AU193" s="194" t="s">
        <v>82</v>
      </c>
      <c r="AV193" s="192" t="s">
        <v>82</v>
      </c>
      <c r="AW193" s="192" t="s">
        <v>28</v>
      </c>
      <c r="AX193" s="192" t="s">
        <v>72</v>
      </c>
      <c r="AY193" s="194" t="s">
        <v>124</v>
      </c>
    </row>
    <row r="194" spans="1:65" s="192" customFormat="1" x14ac:dyDescent="0.2">
      <c r="B194" s="193"/>
      <c r="D194" s="186" t="s">
        <v>131</v>
      </c>
      <c r="E194" s="194" t="s">
        <v>1</v>
      </c>
      <c r="F194" s="195" t="s">
        <v>247</v>
      </c>
      <c r="H194" s="196">
        <v>0.78100000000000003</v>
      </c>
      <c r="L194" s="193"/>
      <c r="M194" s="197"/>
      <c r="N194" s="198"/>
      <c r="O194" s="198"/>
      <c r="P194" s="198"/>
      <c r="Q194" s="198"/>
      <c r="R194" s="198"/>
      <c r="S194" s="198"/>
      <c r="T194" s="199"/>
      <c r="AT194" s="194" t="s">
        <v>131</v>
      </c>
      <c r="AU194" s="194" t="s">
        <v>82</v>
      </c>
      <c r="AV194" s="192" t="s">
        <v>82</v>
      </c>
      <c r="AW194" s="192" t="s">
        <v>28</v>
      </c>
      <c r="AX194" s="192" t="s">
        <v>72</v>
      </c>
      <c r="AY194" s="194" t="s">
        <v>124</v>
      </c>
    </row>
    <row r="195" spans="1:65" s="210" customFormat="1" x14ac:dyDescent="0.2">
      <c r="B195" s="211"/>
      <c r="D195" s="186" t="s">
        <v>131</v>
      </c>
      <c r="E195" s="212" t="s">
        <v>1</v>
      </c>
      <c r="F195" s="213" t="s">
        <v>140</v>
      </c>
      <c r="H195" s="214">
        <v>4.5039999999999996</v>
      </c>
      <c r="L195" s="211"/>
      <c r="M195" s="215"/>
      <c r="N195" s="216"/>
      <c r="O195" s="216"/>
      <c r="P195" s="216"/>
      <c r="Q195" s="216"/>
      <c r="R195" s="216"/>
      <c r="S195" s="216"/>
      <c r="T195" s="217"/>
      <c r="AT195" s="212" t="s">
        <v>131</v>
      </c>
      <c r="AU195" s="212" t="s">
        <v>82</v>
      </c>
      <c r="AV195" s="210" t="s">
        <v>129</v>
      </c>
      <c r="AW195" s="210" t="s">
        <v>28</v>
      </c>
      <c r="AX195" s="210" t="s">
        <v>80</v>
      </c>
      <c r="AY195" s="212" t="s">
        <v>124</v>
      </c>
    </row>
    <row r="196" spans="1:65" s="99" customFormat="1" ht="21.75" customHeight="1" x14ac:dyDescent="0.2">
      <c r="A196" s="100"/>
      <c r="B196" s="97"/>
      <c r="C196" s="173">
        <v>19</v>
      </c>
      <c r="D196" s="173" t="s">
        <v>125</v>
      </c>
      <c r="E196" s="174" t="s">
        <v>249</v>
      </c>
      <c r="F196" s="175" t="s">
        <v>250</v>
      </c>
      <c r="G196" s="176" t="s">
        <v>181</v>
      </c>
      <c r="H196" s="177">
        <v>28.978000000000002</v>
      </c>
      <c r="I196" s="86">
        <v>0</v>
      </c>
      <c r="J196" s="178">
        <f>ROUND(I196*H196,2)</f>
        <v>0</v>
      </c>
      <c r="K196" s="179"/>
      <c r="L196" s="97"/>
      <c r="M196" s="180" t="s">
        <v>1</v>
      </c>
      <c r="N196" s="181" t="s">
        <v>37</v>
      </c>
      <c r="O196" s="182">
        <v>2.2879999999999998</v>
      </c>
      <c r="P196" s="182">
        <f>O196*H196</f>
        <v>66.301664000000002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R196" s="184" t="s">
        <v>129</v>
      </c>
      <c r="AT196" s="184" t="s">
        <v>125</v>
      </c>
      <c r="AU196" s="184" t="s">
        <v>82</v>
      </c>
      <c r="AY196" s="88" t="s">
        <v>124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88" t="s">
        <v>80</v>
      </c>
      <c r="BK196" s="185">
        <f>ROUND(I196*H196,2)</f>
        <v>0</v>
      </c>
      <c r="BL196" s="88" t="s">
        <v>129</v>
      </c>
      <c r="BM196" s="184" t="s">
        <v>251</v>
      </c>
    </row>
    <row r="197" spans="1:65" s="192" customFormat="1" x14ac:dyDescent="0.2">
      <c r="B197" s="193"/>
      <c r="D197" s="186" t="s">
        <v>131</v>
      </c>
      <c r="E197" s="194" t="s">
        <v>1</v>
      </c>
      <c r="F197" s="195" t="s">
        <v>252</v>
      </c>
      <c r="H197" s="196">
        <v>22.718</v>
      </c>
      <c r="L197" s="193"/>
      <c r="M197" s="197"/>
      <c r="N197" s="198"/>
      <c r="O197" s="198"/>
      <c r="P197" s="198"/>
      <c r="Q197" s="198"/>
      <c r="R197" s="198"/>
      <c r="S197" s="198"/>
      <c r="T197" s="199"/>
      <c r="AT197" s="194" t="s">
        <v>131</v>
      </c>
      <c r="AU197" s="194" t="s">
        <v>82</v>
      </c>
      <c r="AV197" s="192" t="s">
        <v>82</v>
      </c>
      <c r="AW197" s="192" t="s">
        <v>28</v>
      </c>
      <c r="AX197" s="192" t="s">
        <v>72</v>
      </c>
      <c r="AY197" s="194" t="s">
        <v>124</v>
      </c>
    </row>
    <row r="198" spans="1:65" s="192" customFormat="1" x14ac:dyDescent="0.2">
      <c r="B198" s="193"/>
      <c r="D198" s="186" t="s">
        <v>131</v>
      </c>
      <c r="E198" s="194" t="s">
        <v>1</v>
      </c>
      <c r="F198" s="195" t="s">
        <v>253</v>
      </c>
      <c r="H198" s="196">
        <v>1.4390000000000001</v>
      </c>
      <c r="L198" s="193"/>
      <c r="M198" s="197"/>
      <c r="N198" s="198"/>
      <c r="O198" s="198"/>
      <c r="P198" s="198"/>
      <c r="Q198" s="198"/>
      <c r="R198" s="198"/>
      <c r="S198" s="198"/>
      <c r="T198" s="199"/>
      <c r="AT198" s="194" t="s">
        <v>131</v>
      </c>
      <c r="AU198" s="194" t="s">
        <v>82</v>
      </c>
      <c r="AV198" s="192" t="s">
        <v>82</v>
      </c>
      <c r="AW198" s="192" t="s">
        <v>28</v>
      </c>
      <c r="AX198" s="192" t="s">
        <v>72</v>
      </c>
      <c r="AY198" s="194" t="s">
        <v>124</v>
      </c>
    </row>
    <row r="199" spans="1:65" s="192" customFormat="1" x14ac:dyDescent="0.2">
      <c r="B199" s="193"/>
      <c r="D199" s="186" t="s">
        <v>131</v>
      </c>
      <c r="E199" s="194" t="s">
        <v>1</v>
      </c>
      <c r="F199" s="195" t="s">
        <v>254</v>
      </c>
      <c r="H199" s="196">
        <v>4.8209999999999997</v>
      </c>
      <c r="L199" s="193"/>
      <c r="M199" s="197"/>
      <c r="N199" s="198"/>
      <c r="O199" s="198"/>
      <c r="P199" s="198"/>
      <c r="Q199" s="198"/>
      <c r="R199" s="198"/>
      <c r="S199" s="198"/>
      <c r="T199" s="199"/>
      <c r="AT199" s="194" t="s">
        <v>131</v>
      </c>
      <c r="AU199" s="194" t="s">
        <v>82</v>
      </c>
      <c r="AV199" s="192" t="s">
        <v>82</v>
      </c>
      <c r="AW199" s="192" t="s">
        <v>28</v>
      </c>
      <c r="AX199" s="192" t="s">
        <v>72</v>
      </c>
      <c r="AY199" s="194" t="s">
        <v>124</v>
      </c>
    </row>
    <row r="200" spans="1:65" s="210" customFormat="1" x14ac:dyDescent="0.2">
      <c r="B200" s="211"/>
      <c r="D200" s="186" t="s">
        <v>131</v>
      </c>
      <c r="E200" s="212" t="s">
        <v>1</v>
      </c>
      <c r="F200" s="213" t="s">
        <v>140</v>
      </c>
      <c r="H200" s="214">
        <v>28.978000000000002</v>
      </c>
      <c r="L200" s="211"/>
      <c r="M200" s="215"/>
      <c r="N200" s="216"/>
      <c r="O200" s="216"/>
      <c r="P200" s="216"/>
      <c r="Q200" s="216"/>
      <c r="R200" s="216"/>
      <c r="S200" s="216"/>
      <c r="T200" s="217"/>
      <c r="AT200" s="212" t="s">
        <v>131</v>
      </c>
      <c r="AU200" s="212" t="s">
        <v>82</v>
      </c>
      <c r="AV200" s="210" t="s">
        <v>129</v>
      </c>
      <c r="AW200" s="210" t="s">
        <v>28</v>
      </c>
      <c r="AX200" s="210" t="s">
        <v>80</v>
      </c>
      <c r="AY200" s="212" t="s">
        <v>124</v>
      </c>
    </row>
    <row r="201" spans="1:65" s="99" customFormat="1" ht="21.75" customHeight="1" x14ac:dyDescent="0.2">
      <c r="A201" s="100"/>
      <c r="B201" s="97"/>
      <c r="C201" s="173">
        <v>20</v>
      </c>
      <c r="D201" s="173" t="s">
        <v>125</v>
      </c>
      <c r="E201" s="174" t="s">
        <v>255</v>
      </c>
      <c r="F201" s="175" t="s">
        <v>256</v>
      </c>
      <c r="G201" s="176" t="s">
        <v>181</v>
      </c>
      <c r="H201" s="177">
        <v>4.9950000000000001</v>
      </c>
      <c r="I201" s="86">
        <v>0</v>
      </c>
      <c r="J201" s="178">
        <f>ROUND(I201*H201,2)</f>
        <v>0</v>
      </c>
      <c r="K201" s="179"/>
      <c r="L201" s="97"/>
      <c r="M201" s="180" t="s">
        <v>1</v>
      </c>
      <c r="N201" s="181" t="s">
        <v>37</v>
      </c>
      <c r="O201" s="182">
        <v>3.77</v>
      </c>
      <c r="P201" s="182">
        <f>O201*H201</f>
        <v>18.831150000000001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  <c r="AR201" s="184" t="s">
        <v>129</v>
      </c>
      <c r="AT201" s="184" t="s">
        <v>125</v>
      </c>
      <c r="AU201" s="184" t="s">
        <v>82</v>
      </c>
      <c r="AY201" s="88" t="s">
        <v>124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88" t="s">
        <v>80</v>
      </c>
      <c r="BK201" s="185">
        <f>ROUND(I201*H201,2)</f>
        <v>0</v>
      </c>
      <c r="BL201" s="88" t="s">
        <v>129</v>
      </c>
      <c r="BM201" s="184" t="s">
        <v>257</v>
      </c>
    </row>
    <row r="202" spans="1:65" s="192" customFormat="1" x14ac:dyDescent="0.2">
      <c r="B202" s="193"/>
      <c r="D202" s="186" t="s">
        <v>131</v>
      </c>
      <c r="E202" s="194" t="s">
        <v>1</v>
      </c>
      <c r="F202" s="195" t="s">
        <v>258</v>
      </c>
      <c r="H202" s="196">
        <v>1.4590000000000001</v>
      </c>
      <c r="L202" s="193"/>
      <c r="M202" s="197"/>
      <c r="N202" s="198"/>
      <c r="O202" s="198"/>
      <c r="P202" s="198"/>
      <c r="Q202" s="198"/>
      <c r="R202" s="198"/>
      <c r="S202" s="198"/>
      <c r="T202" s="199"/>
      <c r="AT202" s="194" t="s">
        <v>131</v>
      </c>
      <c r="AU202" s="194" t="s">
        <v>82</v>
      </c>
      <c r="AV202" s="192" t="s">
        <v>82</v>
      </c>
      <c r="AW202" s="192" t="s">
        <v>28</v>
      </c>
      <c r="AX202" s="192" t="s">
        <v>72</v>
      </c>
      <c r="AY202" s="194" t="s">
        <v>124</v>
      </c>
    </row>
    <row r="203" spans="1:65" s="192" customFormat="1" x14ac:dyDescent="0.2">
      <c r="B203" s="193"/>
      <c r="D203" s="186" t="s">
        <v>131</v>
      </c>
      <c r="E203" s="194" t="s">
        <v>1</v>
      </c>
      <c r="F203" s="195" t="s">
        <v>259</v>
      </c>
      <c r="H203" s="196">
        <v>0.70099999999999996</v>
      </c>
      <c r="L203" s="193"/>
      <c r="M203" s="197"/>
      <c r="N203" s="198"/>
      <c r="O203" s="198"/>
      <c r="P203" s="198"/>
      <c r="Q203" s="198"/>
      <c r="R203" s="198"/>
      <c r="S203" s="198"/>
      <c r="T203" s="199"/>
      <c r="AT203" s="194" t="s">
        <v>131</v>
      </c>
      <c r="AU203" s="194" t="s">
        <v>82</v>
      </c>
      <c r="AV203" s="192" t="s">
        <v>82</v>
      </c>
      <c r="AW203" s="192" t="s">
        <v>28</v>
      </c>
      <c r="AX203" s="192" t="s">
        <v>72</v>
      </c>
      <c r="AY203" s="194" t="s">
        <v>124</v>
      </c>
    </row>
    <row r="204" spans="1:65" s="192" customFormat="1" x14ac:dyDescent="0.2">
      <c r="B204" s="193"/>
      <c r="D204" s="186" t="s">
        <v>131</v>
      </c>
      <c r="E204" s="194" t="s">
        <v>1</v>
      </c>
      <c r="F204" s="195" t="s">
        <v>260</v>
      </c>
      <c r="H204" s="196">
        <v>2.835</v>
      </c>
      <c r="L204" s="193"/>
      <c r="M204" s="197"/>
      <c r="N204" s="198"/>
      <c r="O204" s="198"/>
      <c r="P204" s="198"/>
      <c r="Q204" s="198"/>
      <c r="R204" s="198"/>
      <c r="S204" s="198"/>
      <c r="T204" s="199"/>
      <c r="AT204" s="194" t="s">
        <v>131</v>
      </c>
      <c r="AU204" s="194" t="s">
        <v>82</v>
      </c>
      <c r="AV204" s="192" t="s">
        <v>82</v>
      </c>
      <c r="AW204" s="192" t="s">
        <v>28</v>
      </c>
      <c r="AX204" s="192" t="s">
        <v>72</v>
      </c>
      <c r="AY204" s="194" t="s">
        <v>124</v>
      </c>
    </row>
    <row r="205" spans="1:65" s="210" customFormat="1" x14ac:dyDescent="0.2">
      <c r="B205" s="211"/>
      <c r="D205" s="186" t="s">
        <v>131</v>
      </c>
      <c r="E205" s="212" t="s">
        <v>1</v>
      </c>
      <c r="F205" s="213" t="s">
        <v>140</v>
      </c>
      <c r="H205" s="214">
        <v>4.9950000000000001</v>
      </c>
      <c r="L205" s="211"/>
      <c r="M205" s="215"/>
      <c r="N205" s="216"/>
      <c r="O205" s="216"/>
      <c r="P205" s="216"/>
      <c r="Q205" s="216"/>
      <c r="R205" s="216"/>
      <c r="S205" s="216"/>
      <c r="T205" s="217"/>
      <c r="AT205" s="212" t="s">
        <v>131</v>
      </c>
      <c r="AU205" s="212" t="s">
        <v>82</v>
      </c>
      <c r="AV205" s="210" t="s">
        <v>129</v>
      </c>
      <c r="AW205" s="210" t="s">
        <v>28</v>
      </c>
      <c r="AX205" s="210" t="s">
        <v>80</v>
      </c>
      <c r="AY205" s="212" t="s">
        <v>124</v>
      </c>
    </row>
    <row r="206" spans="1:65" s="99" customFormat="1" ht="21.75" customHeight="1" x14ac:dyDescent="0.2">
      <c r="A206" s="100"/>
      <c r="B206" s="97"/>
      <c r="C206" s="173">
        <v>21</v>
      </c>
      <c r="D206" s="173" t="s">
        <v>125</v>
      </c>
      <c r="E206" s="174" t="s">
        <v>262</v>
      </c>
      <c r="F206" s="175" t="s">
        <v>263</v>
      </c>
      <c r="G206" s="176" t="s">
        <v>181</v>
      </c>
      <c r="H206" s="177">
        <v>0.745</v>
      </c>
      <c r="I206" s="86">
        <v>0</v>
      </c>
      <c r="J206" s="178">
        <f>ROUND(I206*H206,2)</f>
        <v>0</v>
      </c>
      <c r="K206" s="179"/>
      <c r="L206" s="97"/>
      <c r="M206" s="180" t="s">
        <v>1</v>
      </c>
      <c r="N206" s="181" t="s">
        <v>37</v>
      </c>
      <c r="O206" s="182">
        <v>5.0629999999999997</v>
      </c>
      <c r="P206" s="182">
        <f>O206*H206</f>
        <v>3.7719349999999996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100"/>
      <c r="V206" s="100"/>
      <c r="W206" s="100"/>
      <c r="X206" s="100"/>
      <c r="Y206" s="100"/>
      <c r="Z206" s="100"/>
      <c r="AA206" s="100"/>
      <c r="AB206" s="100"/>
      <c r="AC206" s="100"/>
      <c r="AD206" s="100"/>
      <c r="AE206" s="100"/>
      <c r="AR206" s="184" t="s">
        <v>129</v>
      </c>
      <c r="AT206" s="184" t="s">
        <v>125</v>
      </c>
      <c r="AU206" s="184" t="s">
        <v>82</v>
      </c>
      <c r="AY206" s="88" t="s">
        <v>124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88" t="s">
        <v>80</v>
      </c>
      <c r="BK206" s="185">
        <f>ROUND(I206*H206,2)</f>
        <v>0</v>
      </c>
      <c r="BL206" s="88" t="s">
        <v>129</v>
      </c>
      <c r="BM206" s="184" t="s">
        <v>264</v>
      </c>
    </row>
    <row r="207" spans="1:65" s="192" customFormat="1" x14ac:dyDescent="0.2">
      <c r="B207" s="193"/>
      <c r="D207" s="186" t="s">
        <v>131</v>
      </c>
      <c r="E207" s="194" t="s">
        <v>1</v>
      </c>
      <c r="F207" s="195" t="s">
        <v>265</v>
      </c>
      <c r="H207" s="196">
        <v>0.745</v>
      </c>
      <c r="L207" s="193"/>
      <c r="M207" s="197"/>
      <c r="N207" s="198"/>
      <c r="O207" s="198"/>
      <c r="P207" s="198"/>
      <c r="Q207" s="198"/>
      <c r="R207" s="198"/>
      <c r="S207" s="198"/>
      <c r="T207" s="199"/>
      <c r="AT207" s="194" t="s">
        <v>131</v>
      </c>
      <c r="AU207" s="194" t="s">
        <v>82</v>
      </c>
      <c r="AV207" s="192" t="s">
        <v>82</v>
      </c>
      <c r="AW207" s="192" t="s">
        <v>28</v>
      </c>
      <c r="AX207" s="192" t="s">
        <v>80</v>
      </c>
      <c r="AY207" s="194" t="s">
        <v>124</v>
      </c>
    </row>
    <row r="208" spans="1:65" s="99" customFormat="1" ht="21.75" customHeight="1" x14ac:dyDescent="0.2">
      <c r="A208" s="100"/>
      <c r="B208" s="97"/>
      <c r="C208" s="173">
        <v>22</v>
      </c>
      <c r="D208" s="173" t="s">
        <v>125</v>
      </c>
      <c r="E208" s="174" t="s">
        <v>266</v>
      </c>
      <c r="F208" s="175" t="s">
        <v>267</v>
      </c>
      <c r="G208" s="176" t="s">
        <v>181</v>
      </c>
      <c r="H208" s="177">
        <v>143.66900000000001</v>
      </c>
      <c r="I208" s="86">
        <v>0</v>
      </c>
      <c r="J208" s="178">
        <f>ROUND(I208*H208,2)</f>
        <v>0</v>
      </c>
      <c r="K208" s="179"/>
      <c r="L208" s="97"/>
      <c r="M208" s="180" t="s">
        <v>1</v>
      </c>
      <c r="N208" s="181" t="s">
        <v>37</v>
      </c>
      <c r="O208" s="182">
        <v>0.96699999999999997</v>
      </c>
      <c r="P208" s="182">
        <f>O208*H208</f>
        <v>138.92792299999999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100"/>
      <c r="V208" s="100"/>
      <c r="W208" s="100"/>
      <c r="X208" s="100"/>
      <c r="Y208" s="100"/>
      <c r="Z208" s="100"/>
      <c r="AA208" s="100"/>
      <c r="AB208" s="100"/>
      <c r="AC208" s="100"/>
      <c r="AD208" s="100"/>
      <c r="AE208" s="100"/>
      <c r="AR208" s="184" t="s">
        <v>129</v>
      </c>
      <c r="AT208" s="184" t="s">
        <v>125</v>
      </c>
      <c r="AU208" s="184" t="s">
        <v>82</v>
      </c>
      <c r="AY208" s="88" t="s">
        <v>124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88" t="s">
        <v>80</v>
      </c>
      <c r="BK208" s="185">
        <f>ROUND(I208*H208,2)</f>
        <v>0</v>
      </c>
      <c r="BL208" s="88" t="s">
        <v>129</v>
      </c>
      <c r="BM208" s="184" t="s">
        <v>268</v>
      </c>
    </row>
    <row r="209" spans="1:65" s="192" customFormat="1" ht="20.399999999999999" x14ac:dyDescent="0.2">
      <c r="B209" s="193"/>
      <c r="D209" s="186" t="s">
        <v>131</v>
      </c>
      <c r="E209" s="194" t="s">
        <v>1</v>
      </c>
      <c r="F209" s="195" t="s">
        <v>269</v>
      </c>
      <c r="H209" s="196">
        <v>54.457999999999998</v>
      </c>
      <c r="L209" s="193"/>
      <c r="M209" s="197"/>
      <c r="N209" s="198"/>
      <c r="O209" s="198"/>
      <c r="P209" s="198"/>
      <c r="Q209" s="198"/>
      <c r="R209" s="198"/>
      <c r="S209" s="198"/>
      <c r="T209" s="199"/>
      <c r="AT209" s="194" t="s">
        <v>131</v>
      </c>
      <c r="AU209" s="194" t="s">
        <v>82</v>
      </c>
      <c r="AV209" s="192" t="s">
        <v>82</v>
      </c>
      <c r="AW209" s="192" t="s">
        <v>28</v>
      </c>
      <c r="AX209" s="192" t="s">
        <v>72</v>
      </c>
      <c r="AY209" s="194" t="s">
        <v>124</v>
      </c>
    </row>
    <row r="210" spans="1:65" s="192" customFormat="1" x14ac:dyDescent="0.2">
      <c r="B210" s="193"/>
      <c r="D210" s="186" t="s">
        <v>131</v>
      </c>
      <c r="E210" s="194" t="s">
        <v>1</v>
      </c>
      <c r="F210" s="195" t="s">
        <v>270</v>
      </c>
      <c r="H210" s="196">
        <v>5.9859999999999998</v>
      </c>
      <c r="L210" s="193"/>
      <c r="M210" s="197"/>
      <c r="N210" s="198"/>
      <c r="O210" s="198"/>
      <c r="P210" s="198"/>
      <c r="Q210" s="198"/>
      <c r="R210" s="198"/>
      <c r="S210" s="198"/>
      <c r="T210" s="199"/>
      <c r="AT210" s="194" t="s">
        <v>131</v>
      </c>
      <c r="AU210" s="194" t="s">
        <v>82</v>
      </c>
      <c r="AV210" s="192" t="s">
        <v>82</v>
      </c>
      <c r="AW210" s="192" t="s">
        <v>28</v>
      </c>
      <c r="AX210" s="192" t="s">
        <v>72</v>
      </c>
      <c r="AY210" s="194" t="s">
        <v>124</v>
      </c>
    </row>
    <row r="211" spans="1:65" s="192" customFormat="1" x14ac:dyDescent="0.2">
      <c r="B211" s="193"/>
      <c r="D211" s="186" t="s">
        <v>131</v>
      </c>
      <c r="E211" s="194" t="s">
        <v>1</v>
      </c>
      <c r="F211" s="195" t="s">
        <v>271</v>
      </c>
      <c r="H211" s="196">
        <v>9.8550000000000004</v>
      </c>
      <c r="L211" s="193"/>
      <c r="M211" s="197"/>
      <c r="N211" s="198"/>
      <c r="O211" s="198"/>
      <c r="P211" s="198"/>
      <c r="Q211" s="198"/>
      <c r="R211" s="198"/>
      <c r="S211" s="198"/>
      <c r="T211" s="199"/>
      <c r="AT211" s="194" t="s">
        <v>131</v>
      </c>
      <c r="AU211" s="194" t="s">
        <v>82</v>
      </c>
      <c r="AV211" s="192" t="s">
        <v>82</v>
      </c>
      <c r="AW211" s="192" t="s">
        <v>28</v>
      </c>
      <c r="AX211" s="192" t="s">
        <v>72</v>
      </c>
      <c r="AY211" s="194" t="s">
        <v>124</v>
      </c>
    </row>
    <row r="212" spans="1:65" s="192" customFormat="1" ht="20.399999999999999" x14ac:dyDescent="0.2">
      <c r="B212" s="193"/>
      <c r="D212" s="186" t="s">
        <v>131</v>
      </c>
      <c r="E212" s="194" t="s">
        <v>1</v>
      </c>
      <c r="F212" s="195" t="s">
        <v>272</v>
      </c>
      <c r="H212" s="196">
        <v>34.719000000000001</v>
      </c>
      <c r="L212" s="193"/>
      <c r="M212" s="197"/>
      <c r="N212" s="198"/>
      <c r="O212" s="198"/>
      <c r="P212" s="198"/>
      <c r="Q212" s="198"/>
      <c r="R212" s="198"/>
      <c r="S212" s="198"/>
      <c r="T212" s="199"/>
      <c r="AT212" s="194" t="s">
        <v>131</v>
      </c>
      <c r="AU212" s="194" t="s">
        <v>82</v>
      </c>
      <c r="AV212" s="192" t="s">
        <v>82</v>
      </c>
      <c r="AW212" s="192" t="s">
        <v>28</v>
      </c>
      <c r="AX212" s="192" t="s">
        <v>72</v>
      </c>
      <c r="AY212" s="194" t="s">
        <v>124</v>
      </c>
    </row>
    <row r="213" spans="1:65" s="192" customFormat="1" x14ac:dyDescent="0.2">
      <c r="B213" s="193"/>
      <c r="D213" s="186" t="s">
        <v>131</v>
      </c>
      <c r="E213" s="194" t="s">
        <v>1</v>
      </c>
      <c r="F213" s="195" t="s">
        <v>273</v>
      </c>
      <c r="H213" s="196">
        <v>37.155000000000001</v>
      </c>
      <c r="L213" s="193"/>
      <c r="M213" s="197"/>
      <c r="N213" s="198"/>
      <c r="O213" s="198"/>
      <c r="P213" s="198"/>
      <c r="Q213" s="198"/>
      <c r="R213" s="198"/>
      <c r="S213" s="198"/>
      <c r="T213" s="199"/>
      <c r="AT213" s="194" t="s">
        <v>131</v>
      </c>
      <c r="AU213" s="194" t="s">
        <v>82</v>
      </c>
      <c r="AV213" s="192" t="s">
        <v>82</v>
      </c>
      <c r="AW213" s="192" t="s">
        <v>28</v>
      </c>
      <c r="AX213" s="192" t="s">
        <v>72</v>
      </c>
      <c r="AY213" s="194" t="s">
        <v>124</v>
      </c>
    </row>
    <row r="214" spans="1:65" s="192" customFormat="1" x14ac:dyDescent="0.2">
      <c r="B214" s="193"/>
      <c r="D214" s="186" t="s">
        <v>131</v>
      </c>
      <c r="E214" s="194" t="s">
        <v>1</v>
      </c>
      <c r="F214" s="195" t="s">
        <v>274</v>
      </c>
      <c r="H214" s="196">
        <v>1.496</v>
      </c>
      <c r="L214" s="193"/>
      <c r="M214" s="197"/>
      <c r="N214" s="198"/>
      <c r="O214" s="198"/>
      <c r="P214" s="198"/>
      <c r="Q214" s="198"/>
      <c r="R214" s="198"/>
      <c r="S214" s="198"/>
      <c r="T214" s="199"/>
      <c r="AT214" s="194" t="s">
        <v>131</v>
      </c>
      <c r="AU214" s="194" t="s">
        <v>82</v>
      </c>
      <c r="AV214" s="192" t="s">
        <v>82</v>
      </c>
      <c r="AW214" s="192" t="s">
        <v>28</v>
      </c>
      <c r="AX214" s="192" t="s">
        <v>72</v>
      </c>
      <c r="AY214" s="194" t="s">
        <v>124</v>
      </c>
    </row>
    <row r="215" spans="1:65" s="210" customFormat="1" x14ac:dyDescent="0.2">
      <c r="B215" s="211"/>
      <c r="D215" s="186" t="s">
        <v>131</v>
      </c>
      <c r="E215" s="212" t="s">
        <v>1</v>
      </c>
      <c r="F215" s="213" t="s">
        <v>140</v>
      </c>
      <c r="H215" s="214">
        <v>143.66900000000001</v>
      </c>
      <c r="L215" s="211"/>
      <c r="M215" s="215"/>
      <c r="N215" s="216"/>
      <c r="O215" s="216"/>
      <c r="P215" s="216"/>
      <c r="Q215" s="216"/>
      <c r="R215" s="216"/>
      <c r="S215" s="216"/>
      <c r="T215" s="217"/>
      <c r="AT215" s="212" t="s">
        <v>131</v>
      </c>
      <c r="AU215" s="212" t="s">
        <v>82</v>
      </c>
      <c r="AV215" s="210" t="s">
        <v>129</v>
      </c>
      <c r="AW215" s="210" t="s">
        <v>28</v>
      </c>
      <c r="AX215" s="210" t="s">
        <v>80</v>
      </c>
      <c r="AY215" s="212" t="s">
        <v>124</v>
      </c>
    </row>
    <row r="216" spans="1:65" s="99" customFormat="1" ht="21.75" customHeight="1" x14ac:dyDescent="0.2">
      <c r="A216" s="100"/>
      <c r="B216" s="97"/>
      <c r="C216" s="173">
        <v>23</v>
      </c>
      <c r="D216" s="173" t="s">
        <v>125</v>
      </c>
      <c r="E216" s="174" t="s">
        <v>276</v>
      </c>
      <c r="F216" s="175" t="s">
        <v>277</v>
      </c>
      <c r="G216" s="176" t="s">
        <v>181</v>
      </c>
      <c r="H216" s="177">
        <v>120.324</v>
      </c>
      <c r="I216" s="86">
        <v>0</v>
      </c>
      <c r="J216" s="178">
        <f>ROUND(I216*H216,2)</f>
        <v>0</v>
      </c>
      <c r="K216" s="179"/>
      <c r="L216" s="97"/>
      <c r="M216" s="180" t="s">
        <v>1</v>
      </c>
      <c r="N216" s="181" t="s">
        <v>37</v>
      </c>
      <c r="O216" s="182">
        <v>1.278</v>
      </c>
      <c r="P216" s="182">
        <f>O216*H216</f>
        <v>153.77407199999999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100"/>
      <c r="V216" s="100"/>
      <c r="W216" s="100"/>
      <c r="X216" s="100"/>
      <c r="Y216" s="100"/>
      <c r="Z216" s="100"/>
      <c r="AA216" s="100"/>
      <c r="AB216" s="100"/>
      <c r="AC216" s="100"/>
      <c r="AD216" s="100"/>
      <c r="AE216" s="100"/>
      <c r="AR216" s="184" t="s">
        <v>129</v>
      </c>
      <c r="AT216" s="184" t="s">
        <v>125</v>
      </c>
      <c r="AU216" s="184" t="s">
        <v>82</v>
      </c>
      <c r="AY216" s="88" t="s">
        <v>124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88" t="s">
        <v>80</v>
      </c>
      <c r="BK216" s="185">
        <f>ROUND(I216*H216,2)</f>
        <v>0</v>
      </c>
      <c r="BL216" s="88" t="s">
        <v>129</v>
      </c>
      <c r="BM216" s="184" t="s">
        <v>278</v>
      </c>
    </row>
    <row r="217" spans="1:65" s="192" customFormat="1" x14ac:dyDescent="0.2">
      <c r="B217" s="193"/>
      <c r="D217" s="186" t="s">
        <v>131</v>
      </c>
      <c r="E217" s="194" t="s">
        <v>1</v>
      </c>
      <c r="F217" s="195" t="s">
        <v>279</v>
      </c>
      <c r="H217" s="196">
        <v>29.893000000000001</v>
      </c>
      <c r="L217" s="193"/>
      <c r="M217" s="197"/>
      <c r="N217" s="198"/>
      <c r="O217" s="198"/>
      <c r="P217" s="198"/>
      <c r="Q217" s="198"/>
      <c r="R217" s="198"/>
      <c r="S217" s="198"/>
      <c r="T217" s="199"/>
      <c r="AT217" s="194" t="s">
        <v>131</v>
      </c>
      <c r="AU217" s="194" t="s">
        <v>82</v>
      </c>
      <c r="AV217" s="192" t="s">
        <v>82</v>
      </c>
      <c r="AW217" s="192" t="s">
        <v>28</v>
      </c>
      <c r="AX217" s="192" t="s">
        <v>72</v>
      </c>
      <c r="AY217" s="194" t="s">
        <v>124</v>
      </c>
    </row>
    <row r="218" spans="1:65" s="192" customFormat="1" x14ac:dyDescent="0.2">
      <c r="B218" s="193"/>
      <c r="D218" s="186" t="s">
        <v>131</v>
      </c>
      <c r="E218" s="194" t="s">
        <v>1</v>
      </c>
      <c r="F218" s="195" t="s">
        <v>280</v>
      </c>
      <c r="H218" s="196">
        <v>4.7210000000000001</v>
      </c>
      <c r="L218" s="193"/>
      <c r="M218" s="197"/>
      <c r="N218" s="198"/>
      <c r="O218" s="198"/>
      <c r="P218" s="198"/>
      <c r="Q218" s="198"/>
      <c r="R218" s="198"/>
      <c r="S218" s="198"/>
      <c r="T218" s="199"/>
      <c r="AT218" s="194" t="s">
        <v>131</v>
      </c>
      <c r="AU218" s="194" t="s">
        <v>82</v>
      </c>
      <c r="AV218" s="192" t="s">
        <v>82</v>
      </c>
      <c r="AW218" s="192" t="s">
        <v>28</v>
      </c>
      <c r="AX218" s="192" t="s">
        <v>72</v>
      </c>
      <c r="AY218" s="194" t="s">
        <v>124</v>
      </c>
    </row>
    <row r="219" spans="1:65" s="192" customFormat="1" x14ac:dyDescent="0.2">
      <c r="B219" s="193"/>
      <c r="D219" s="186" t="s">
        <v>131</v>
      </c>
      <c r="E219" s="194" t="s">
        <v>1</v>
      </c>
      <c r="F219" s="195" t="s">
        <v>281</v>
      </c>
      <c r="H219" s="196">
        <v>13.331</v>
      </c>
      <c r="L219" s="193"/>
      <c r="M219" s="197"/>
      <c r="N219" s="198"/>
      <c r="O219" s="198"/>
      <c r="P219" s="198"/>
      <c r="Q219" s="198"/>
      <c r="R219" s="198"/>
      <c r="S219" s="198"/>
      <c r="T219" s="199"/>
      <c r="AT219" s="194" t="s">
        <v>131</v>
      </c>
      <c r="AU219" s="194" t="s">
        <v>82</v>
      </c>
      <c r="AV219" s="192" t="s">
        <v>82</v>
      </c>
      <c r="AW219" s="192" t="s">
        <v>28</v>
      </c>
      <c r="AX219" s="192" t="s">
        <v>72</v>
      </c>
      <c r="AY219" s="194" t="s">
        <v>124</v>
      </c>
    </row>
    <row r="220" spans="1:65" s="192" customFormat="1" x14ac:dyDescent="0.2">
      <c r="B220" s="193"/>
      <c r="D220" s="186" t="s">
        <v>131</v>
      </c>
      <c r="E220" s="194" t="s">
        <v>1</v>
      </c>
      <c r="F220" s="195" t="s">
        <v>282</v>
      </c>
      <c r="H220" s="196">
        <v>33.24</v>
      </c>
      <c r="L220" s="193"/>
      <c r="M220" s="197"/>
      <c r="N220" s="198"/>
      <c r="O220" s="198"/>
      <c r="P220" s="198"/>
      <c r="Q220" s="198"/>
      <c r="R220" s="198"/>
      <c r="S220" s="198"/>
      <c r="T220" s="199"/>
      <c r="AT220" s="194" t="s">
        <v>131</v>
      </c>
      <c r="AU220" s="194" t="s">
        <v>82</v>
      </c>
      <c r="AV220" s="192" t="s">
        <v>82</v>
      </c>
      <c r="AW220" s="192" t="s">
        <v>28</v>
      </c>
      <c r="AX220" s="192" t="s">
        <v>72</v>
      </c>
      <c r="AY220" s="194" t="s">
        <v>124</v>
      </c>
    </row>
    <row r="221" spans="1:65" s="192" customFormat="1" ht="20.399999999999999" x14ac:dyDescent="0.2">
      <c r="B221" s="193"/>
      <c r="D221" s="186" t="s">
        <v>131</v>
      </c>
      <c r="E221" s="194" t="s">
        <v>1</v>
      </c>
      <c r="F221" s="195" t="s">
        <v>283</v>
      </c>
      <c r="H221" s="196">
        <v>33.607999999999997</v>
      </c>
      <c r="L221" s="193"/>
      <c r="M221" s="197"/>
      <c r="N221" s="198"/>
      <c r="O221" s="198"/>
      <c r="P221" s="198"/>
      <c r="Q221" s="198"/>
      <c r="R221" s="198"/>
      <c r="S221" s="198"/>
      <c r="T221" s="199"/>
      <c r="AT221" s="194" t="s">
        <v>131</v>
      </c>
      <c r="AU221" s="194" t="s">
        <v>82</v>
      </c>
      <c r="AV221" s="192" t="s">
        <v>82</v>
      </c>
      <c r="AW221" s="192" t="s">
        <v>28</v>
      </c>
      <c r="AX221" s="192" t="s">
        <v>72</v>
      </c>
      <c r="AY221" s="194" t="s">
        <v>124</v>
      </c>
    </row>
    <row r="222" spans="1:65" s="192" customFormat="1" x14ac:dyDescent="0.2">
      <c r="B222" s="193"/>
      <c r="D222" s="186" t="s">
        <v>131</v>
      </c>
      <c r="E222" s="194" t="s">
        <v>1</v>
      </c>
      <c r="F222" s="195" t="s">
        <v>284</v>
      </c>
      <c r="H222" s="196">
        <v>5.5309999999999997</v>
      </c>
      <c r="L222" s="193"/>
      <c r="M222" s="197"/>
      <c r="N222" s="198"/>
      <c r="O222" s="198"/>
      <c r="P222" s="198"/>
      <c r="Q222" s="198"/>
      <c r="R222" s="198"/>
      <c r="S222" s="198"/>
      <c r="T222" s="199"/>
      <c r="AT222" s="194" t="s">
        <v>131</v>
      </c>
      <c r="AU222" s="194" t="s">
        <v>82</v>
      </c>
      <c r="AV222" s="192" t="s">
        <v>82</v>
      </c>
      <c r="AW222" s="192" t="s">
        <v>28</v>
      </c>
      <c r="AX222" s="192" t="s">
        <v>72</v>
      </c>
      <c r="AY222" s="194" t="s">
        <v>124</v>
      </c>
    </row>
    <row r="223" spans="1:65" s="210" customFormat="1" x14ac:dyDescent="0.2">
      <c r="B223" s="211"/>
      <c r="D223" s="186" t="s">
        <v>131</v>
      </c>
      <c r="E223" s="212" t="s">
        <v>1</v>
      </c>
      <c r="F223" s="213" t="s">
        <v>140</v>
      </c>
      <c r="H223" s="214">
        <v>120.32400000000001</v>
      </c>
      <c r="L223" s="211"/>
      <c r="M223" s="215"/>
      <c r="N223" s="216"/>
      <c r="O223" s="216"/>
      <c r="P223" s="216"/>
      <c r="Q223" s="216"/>
      <c r="R223" s="216"/>
      <c r="S223" s="216"/>
      <c r="T223" s="217"/>
      <c r="AT223" s="212" t="s">
        <v>131</v>
      </c>
      <c r="AU223" s="212" t="s">
        <v>82</v>
      </c>
      <c r="AV223" s="210" t="s">
        <v>129</v>
      </c>
      <c r="AW223" s="210" t="s">
        <v>28</v>
      </c>
      <c r="AX223" s="210" t="s">
        <v>80</v>
      </c>
      <c r="AY223" s="212" t="s">
        <v>124</v>
      </c>
    </row>
    <row r="224" spans="1:65" s="99" customFormat="1" ht="21.75" customHeight="1" x14ac:dyDescent="0.2">
      <c r="A224" s="100"/>
      <c r="B224" s="97"/>
      <c r="C224" s="173">
        <v>24</v>
      </c>
      <c r="D224" s="173" t="s">
        <v>125</v>
      </c>
      <c r="E224" s="174" t="s">
        <v>286</v>
      </c>
      <c r="F224" s="175" t="s">
        <v>287</v>
      </c>
      <c r="G224" s="176" t="s">
        <v>181</v>
      </c>
      <c r="H224" s="177">
        <v>14.063000000000001</v>
      </c>
      <c r="I224" s="86">
        <v>0</v>
      </c>
      <c r="J224" s="178">
        <f>ROUND(I224*H224,2)</f>
        <v>0</v>
      </c>
      <c r="K224" s="179"/>
      <c r="L224" s="97"/>
      <c r="M224" s="180" t="s">
        <v>1</v>
      </c>
      <c r="N224" s="181" t="s">
        <v>37</v>
      </c>
      <c r="O224" s="182">
        <v>2.2599999999999998</v>
      </c>
      <c r="P224" s="182">
        <f>O224*H224</f>
        <v>31.78238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00"/>
      <c r="AE224" s="100"/>
      <c r="AR224" s="184" t="s">
        <v>129</v>
      </c>
      <c r="AT224" s="184" t="s">
        <v>125</v>
      </c>
      <c r="AU224" s="184" t="s">
        <v>82</v>
      </c>
      <c r="AY224" s="88" t="s">
        <v>124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88" t="s">
        <v>80</v>
      </c>
      <c r="BK224" s="185">
        <f>ROUND(I224*H224,2)</f>
        <v>0</v>
      </c>
      <c r="BL224" s="88" t="s">
        <v>129</v>
      </c>
      <c r="BM224" s="184" t="s">
        <v>288</v>
      </c>
    </row>
    <row r="225" spans="1:65" s="192" customFormat="1" x14ac:dyDescent="0.2">
      <c r="B225" s="193"/>
      <c r="D225" s="186" t="s">
        <v>131</v>
      </c>
      <c r="E225" s="194" t="s">
        <v>1</v>
      </c>
      <c r="F225" s="195" t="s">
        <v>289</v>
      </c>
      <c r="H225" s="196">
        <v>0.58199999999999996</v>
      </c>
      <c r="L225" s="193"/>
      <c r="M225" s="197"/>
      <c r="N225" s="198"/>
      <c r="O225" s="198"/>
      <c r="P225" s="198"/>
      <c r="Q225" s="198"/>
      <c r="R225" s="198"/>
      <c r="S225" s="198"/>
      <c r="T225" s="199"/>
      <c r="AT225" s="194" t="s">
        <v>131</v>
      </c>
      <c r="AU225" s="194" t="s">
        <v>82</v>
      </c>
      <c r="AV225" s="192" t="s">
        <v>82</v>
      </c>
      <c r="AW225" s="192" t="s">
        <v>28</v>
      </c>
      <c r="AX225" s="192" t="s">
        <v>72</v>
      </c>
      <c r="AY225" s="194" t="s">
        <v>124</v>
      </c>
    </row>
    <row r="226" spans="1:65" s="192" customFormat="1" x14ac:dyDescent="0.2">
      <c r="B226" s="193"/>
      <c r="D226" s="186" t="s">
        <v>131</v>
      </c>
      <c r="E226" s="194" t="s">
        <v>1</v>
      </c>
      <c r="F226" s="195" t="s">
        <v>290</v>
      </c>
      <c r="H226" s="196">
        <v>2.6339999999999999</v>
      </c>
      <c r="L226" s="193"/>
      <c r="M226" s="197"/>
      <c r="N226" s="198"/>
      <c r="O226" s="198"/>
      <c r="P226" s="198"/>
      <c r="Q226" s="198"/>
      <c r="R226" s="198"/>
      <c r="S226" s="198"/>
      <c r="T226" s="199"/>
      <c r="AT226" s="194" t="s">
        <v>131</v>
      </c>
      <c r="AU226" s="194" t="s">
        <v>82</v>
      </c>
      <c r="AV226" s="192" t="s">
        <v>82</v>
      </c>
      <c r="AW226" s="192" t="s">
        <v>28</v>
      </c>
      <c r="AX226" s="192" t="s">
        <v>72</v>
      </c>
      <c r="AY226" s="194" t="s">
        <v>124</v>
      </c>
    </row>
    <row r="227" spans="1:65" s="192" customFormat="1" x14ac:dyDescent="0.2">
      <c r="B227" s="193"/>
      <c r="D227" s="186" t="s">
        <v>131</v>
      </c>
      <c r="E227" s="194" t="s">
        <v>1</v>
      </c>
      <c r="F227" s="195" t="s">
        <v>291</v>
      </c>
      <c r="H227" s="196">
        <v>9.4179999999999993</v>
      </c>
      <c r="L227" s="193"/>
      <c r="M227" s="197"/>
      <c r="N227" s="198"/>
      <c r="O227" s="198"/>
      <c r="P227" s="198"/>
      <c r="Q227" s="198"/>
      <c r="R227" s="198"/>
      <c r="S227" s="198"/>
      <c r="T227" s="199"/>
      <c r="AT227" s="194" t="s">
        <v>131</v>
      </c>
      <c r="AU227" s="194" t="s">
        <v>82</v>
      </c>
      <c r="AV227" s="192" t="s">
        <v>82</v>
      </c>
      <c r="AW227" s="192" t="s">
        <v>28</v>
      </c>
      <c r="AX227" s="192" t="s">
        <v>72</v>
      </c>
      <c r="AY227" s="194" t="s">
        <v>124</v>
      </c>
    </row>
    <row r="228" spans="1:65" s="192" customFormat="1" x14ac:dyDescent="0.2">
      <c r="B228" s="193"/>
      <c r="D228" s="186" t="s">
        <v>131</v>
      </c>
      <c r="E228" s="194" t="s">
        <v>1</v>
      </c>
      <c r="F228" s="195" t="s">
        <v>292</v>
      </c>
      <c r="H228" s="196">
        <v>1.429</v>
      </c>
      <c r="L228" s="193"/>
      <c r="M228" s="197"/>
      <c r="N228" s="198"/>
      <c r="O228" s="198"/>
      <c r="P228" s="198"/>
      <c r="Q228" s="198"/>
      <c r="R228" s="198"/>
      <c r="S228" s="198"/>
      <c r="T228" s="199"/>
      <c r="AT228" s="194" t="s">
        <v>131</v>
      </c>
      <c r="AU228" s="194" t="s">
        <v>82</v>
      </c>
      <c r="AV228" s="192" t="s">
        <v>82</v>
      </c>
      <c r="AW228" s="192" t="s">
        <v>28</v>
      </c>
      <c r="AX228" s="192" t="s">
        <v>72</v>
      </c>
      <c r="AY228" s="194" t="s">
        <v>124</v>
      </c>
    </row>
    <row r="229" spans="1:65" s="210" customFormat="1" x14ac:dyDescent="0.2">
      <c r="B229" s="211"/>
      <c r="D229" s="186" t="s">
        <v>131</v>
      </c>
      <c r="E229" s="212" t="s">
        <v>1</v>
      </c>
      <c r="F229" s="213" t="s">
        <v>140</v>
      </c>
      <c r="H229" s="214">
        <v>14.062999999999999</v>
      </c>
      <c r="L229" s="211"/>
      <c r="M229" s="215"/>
      <c r="N229" s="216"/>
      <c r="O229" s="216"/>
      <c r="P229" s="216"/>
      <c r="Q229" s="216"/>
      <c r="R229" s="216"/>
      <c r="S229" s="216"/>
      <c r="T229" s="217"/>
      <c r="AT229" s="212" t="s">
        <v>131</v>
      </c>
      <c r="AU229" s="212" t="s">
        <v>82</v>
      </c>
      <c r="AV229" s="210" t="s">
        <v>129</v>
      </c>
      <c r="AW229" s="210" t="s">
        <v>28</v>
      </c>
      <c r="AX229" s="210" t="s">
        <v>80</v>
      </c>
      <c r="AY229" s="212" t="s">
        <v>124</v>
      </c>
    </row>
    <row r="230" spans="1:65" s="99" customFormat="1" ht="21.75" customHeight="1" x14ac:dyDescent="0.2">
      <c r="A230" s="100"/>
      <c r="B230" s="97"/>
      <c r="C230" s="173">
        <v>25</v>
      </c>
      <c r="D230" s="173" t="s">
        <v>125</v>
      </c>
      <c r="E230" s="174" t="s">
        <v>294</v>
      </c>
      <c r="F230" s="175" t="s">
        <v>295</v>
      </c>
      <c r="G230" s="176" t="s">
        <v>181</v>
      </c>
      <c r="H230" s="177">
        <v>114.76900000000001</v>
      </c>
      <c r="I230" s="86">
        <v>0</v>
      </c>
      <c r="J230" s="178">
        <f>ROUND(I230*H230,2)</f>
        <v>0</v>
      </c>
      <c r="K230" s="179"/>
      <c r="L230" s="97"/>
      <c r="M230" s="180" t="s">
        <v>1</v>
      </c>
      <c r="N230" s="181" t="s">
        <v>37</v>
      </c>
      <c r="O230" s="182">
        <v>1.173</v>
      </c>
      <c r="P230" s="182">
        <f>O230*H230</f>
        <v>134.62403700000002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  <c r="AR230" s="184" t="s">
        <v>129</v>
      </c>
      <c r="AT230" s="184" t="s">
        <v>125</v>
      </c>
      <c r="AU230" s="184" t="s">
        <v>82</v>
      </c>
      <c r="AY230" s="88" t="s">
        <v>124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88" t="s">
        <v>80</v>
      </c>
      <c r="BK230" s="185">
        <f>ROUND(I230*H230,2)</f>
        <v>0</v>
      </c>
      <c r="BL230" s="88" t="s">
        <v>129</v>
      </c>
      <c r="BM230" s="184" t="s">
        <v>296</v>
      </c>
    </row>
    <row r="231" spans="1:65" s="192" customFormat="1" x14ac:dyDescent="0.2">
      <c r="B231" s="193"/>
      <c r="D231" s="186" t="s">
        <v>131</v>
      </c>
      <c r="E231" s="194" t="s">
        <v>1</v>
      </c>
      <c r="F231" s="195" t="s">
        <v>297</v>
      </c>
      <c r="H231" s="196">
        <v>22.76</v>
      </c>
      <c r="L231" s="193"/>
      <c r="M231" s="197"/>
      <c r="N231" s="198"/>
      <c r="O231" s="198"/>
      <c r="P231" s="198"/>
      <c r="Q231" s="198"/>
      <c r="R231" s="198"/>
      <c r="S231" s="198"/>
      <c r="T231" s="199"/>
      <c r="AT231" s="194" t="s">
        <v>131</v>
      </c>
      <c r="AU231" s="194" t="s">
        <v>82</v>
      </c>
      <c r="AV231" s="192" t="s">
        <v>82</v>
      </c>
      <c r="AW231" s="192" t="s">
        <v>28</v>
      </c>
      <c r="AX231" s="192" t="s">
        <v>72</v>
      </c>
      <c r="AY231" s="194" t="s">
        <v>124</v>
      </c>
    </row>
    <row r="232" spans="1:65" s="192" customFormat="1" x14ac:dyDescent="0.2">
      <c r="B232" s="193"/>
      <c r="D232" s="186" t="s">
        <v>131</v>
      </c>
      <c r="E232" s="194" t="s">
        <v>1</v>
      </c>
      <c r="F232" s="195" t="s">
        <v>298</v>
      </c>
      <c r="H232" s="196">
        <v>41.951000000000001</v>
      </c>
      <c r="L232" s="193"/>
      <c r="M232" s="197"/>
      <c r="N232" s="198"/>
      <c r="O232" s="198"/>
      <c r="P232" s="198"/>
      <c r="Q232" s="198"/>
      <c r="R232" s="198"/>
      <c r="S232" s="198"/>
      <c r="T232" s="199"/>
      <c r="AT232" s="194" t="s">
        <v>131</v>
      </c>
      <c r="AU232" s="194" t="s">
        <v>82</v>
      </c>
      <c r="AV232" s="192" t="s">
        <v>82</v>
      </c>
      <c r="AW232" s="192" t="s">
        <v>28</v>
      </c>
      <c r="AX232" s="192" t="s">
        <v>72</v>
      </c>
      <c r="AY232" s="194" t="s">
        <v>124</v>
      </c>
    </row>
    <row r="233" spans="1:65" s="192" customFormat="1" x14ac:dyDescent="0.2">
      <c r="B233" s="193"/>
      <c r="D233" s="186" t="s">
        <v>131</v>
      </c>
      <c r="E233" s="194" t="s">
        <v>1</v>
      </c>
      <c r="F233" s="195" t="s">
        <v>299</v>
      </c>
      <c r="H233" s="196">
        <v>7.1829999999999998</v>
      </c>
      <c r="L233" s="193"/>
      <c r="M233" s="197"/>
      <c r="N233" s="198"/>
      <c r="O233" s="198"/>
      <c r="P233" s="198"/>
      <c r="Q233" s="198"/>
      <c r="R233" s="198"/>
      <c r="S233" s="198"/>
      <c r="T233" s="199"/>
      <c r="AT233" s="194" t="s">
        <v>131</v>
      </c>
      <c r="AU233" s="194" t="s">
        <v>82</v>
      </c>
      <c r="AV233" s="192" t="s">
        <v>82</v>
      </c>
      <c r="AW233" s="192" t="s">
        <v>28</v>
      </c>
      <c r="AX233" s="192" t="s">
        <v>72</v>
      </c>
      <c r="AY233" s="194" t="s">
        <v>124</v>
      </c>
    </row>
    <row r="234" spans="1:65" s="192" customFormat="1" x14ac:dyDescent="0.2">
      <c r="B234" s="193"/>
      <c r="D234" s="186" t="s">
        <v>131</v>
      </c>
      <c r="E234" s="194" t="s">
        <v>1</v>
      </c>
      <c r="F234" s="195" t="s">
        <v>300</v>
      </c>
      <c r="H234" s="196">
        <v>16.611999999999998</v>
      </c>
      <c r="L234" s="193"/>
      <c r="M234" s="197"/>
      <c r="N234" s="198"/>
      <c r="O234" s="198"/>
      <c r="P234" s="198"/>
      <c r="Q234" s="198"/>
      <c r="R234" s="198"/>
      <c r="S234" s="198"/>
      <c r="T234" s="199"/>
      <c r="AT234" s="194" t="s">
        <v>131</v>
      </c>
      <c r="AU234" s="194" t="s">
        <v>82</v>
      </c>
      <c r="AV234" s="192" t="s">
        <v>82</v>
      </c>
      <c r="AW234" s="192" t="s">
        <v>28</v>
      </c>
      <c r="AX234" s="192" t="s">
        <v>72</v>
      </c>
      <c r="AY234" s="194" t="s">
        <v>124</v>
      </c>
    </row>
    <row r="235" spans="1:65" s="192" customFormat="1" x14ac:dyDescent="0.2">
      <c r="B235" s="193"/>
      <c r="D235" s="186" t="s">
        <v>131</v>
      </c>
      <c r="E235" s="194" t="s">
        <v>1</v>
      </c>
      <c r="F235" s="195" t="s">
        <v>301</v>
      </c>
      <c r="H235" s="196">
        <v>26.263000000000002</v>
      </c>
      <c r="L235" s="193"/>
      <c r="M235" s="197"/>
      <c r="N235" s="198"/>
      <c r="O235" s="198"/>
      <c r="P235" s="198"/>
      <c r="Q235" s="198"/>
      <c r="R235" s="198"/>
      <c r="S235" s="198"/>
      <c r="T235" s="199"/>
      <c r="AT235" s="194" t="s">
        <v>131</v>
      </c>
      <c r="AU235" s="194" t="s">
        <v>82</v>
      </c>
      <c r="AV235" s="192" t="s">
        <v>82</v>
      </c>
      <c r="AW235" s="192" t="s">
        <v>28</v>
      </c>
      <c r="AX235" s="192" t="s">
        <v>72</v>
      </c>
      <c r="AY235" s="194" t="s">
        <v>124</v>
      </c>
    </row>
    <row r="236" spans="1:65" s="210" customFormat="1" x14ac:dyDescent="0.2">
      <c r="B236" s="211"/>
      <c r="D236" s="186" t="s">
        <v>131</v>
      </c>
      <c r="E236" s="212" t="s">
        <v>1</v>
      </c>
      <c r="F236" s="213" t="s">
        <v>140</v>
      </c>
      <c r="H236" s="214">
        <v>114.76900000000001</v>
      </c>
      <c r="L236" s="211"/>
      <c r="M236" s="215"/>
      <c r="N236" s="216"/>
      <c r="O236" s="216"/>
      <c r="P236" s="216"/>
      <c r="Q236" s="216"/>
      <c r="R236" s="216"/>
      <c r="S236" s="216"/>
      <c r="T236" s="217"/>
      <c r="AT236" s="212" t="s">
        <v>131</v>
      </c>
      <c r="AU236" s="212" t="s">
        <v>82</v>
      </c>
      <c r="AV236" s="210" t="s">
        <v>129</v>
      </c>
      <c r="AW236" s="210" t="s">
        <v>28</v>
      </c>
      <c r="AX236" s="210" t="s">
        <v>80</v>
      </c>
      <c r="AY236" s="212" t="s">
        <v>124</v>
      </c>
    </row>
    <row r="237" spans="1:65" s="99" customFormat="1" ht="21.75" customHeight="1" x14ac:dyDescent="0.2">
      <c r="A237" s="100"/>
      <c r="B237" s="97"/>
      <c r="C237" s="173">
        <v>26</v>
      </c>
      <c r="D237" s="173" t="s">
        <v>125</v>
      </c>
      <c r="E237" s="174" t="s">
        <v>303</v>
      </c>
      <c r="F237" s="175" t="s">
        <v>304</v>
      </c>
      <c r="G237" s="176" t="s">
        <v>181</v>
      </c>
      <c r="H237" s="177">
        <v>39.552</v>
      </c>
      <c r="I237" s="86">
        <v>0</v>
      </c>
      <c r="J237" s="178">
        <f>ROUND(I237*H237,2)</f>
        <v>0</v>
      </c>
      <c r="K237" s="179"/>
      <c r="L237" s="97"/>
      <c r="M237" s="180" t="s">
        <v>1</v>
      </c>
      <c r="N237" s="181" t="s">
        <v>37</v>
      </c>
      <c r="O237" s="182">
        <v>1.85</v>
      </c>
      <c r="P237" s="182">
        <f>O237*H237</f>
        <v>73.171199999999999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100"/>
      <c r="V237" s="100"/>
      <c r="W237" s="100"/>
      <c r="X237" s="100"/>
      <c r="Y237" s="100"/>
      <c r="Z237" s="100"/>
      <c r="AA237" s="100"/>
      <c r="AB237" s="100"/>
      <c r="AC237" s="100"/>
      <c r="AD237" s="100"/>
      <c r="AE237" s="100"/>
      <c r="AR237" s="184" t="s">
        <v>129</v>
      </c>
      <c r="AT237" s="184" t="s">
        <v>125</v>
      </c>
      <c r="AU237" s="184" t="s">
        <v>82</v>
      </c>
      <c r="AY237" s="88" t="s">
        <v>124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88" t="s">
        <v>80</v>
      </c>
      <c r="BK237" s="185">
        <f>ROUND(I237*H237,2)</f>
        <v>0</v>
      </c>
      <c r="BL237" s="88" t="s">
        <v>129</v>
      </c>
      <c r="BM237" s="184" t="s">
        <v>305</v>
      </c>
    </row>
    <row r="238" spans="1:65" s="192" customFormat="1" x14ac:dyDescent="0.2">
      <c r="B238" s="193"/>
      <c r="D238" s="186" t="s">
        <v>131</v>
      </c>
      <c r="E238" s="194" t="s">
        <v>1</v>
      </c>
      <c r="F238" s="195" t="s">
        <v>306</v>
      </c>
      <c r="H238" s="196">
        <v>10.119999999999999</v>
      </c>
      <c r="L238" s="193"/>
      <c r="M238" s="197"/>
      <c r="N238" s="198"/>
      <c r="O238" s="198"/>
      <c r="P238" s="198"/>
      <c r="Q238" s="198"/>
      <c r="R238" s="198"/>
      <c r="S238" s="198"/>
      <c r="T238" s="199"/>
      <c r="AT238" s="194" t="s">
        <v>131</v>
      </c>
      <c r="AU238" s="194" t="s">
        <v>82</v>
      </c>
      <c r="AV238" s="192" t="s">
        <v>82</v>
      </c>
      <c r="AW238" s="192" t="s">
        <v>28</v>
      </c>
      <c r="AX238" s="192" t="s">
        <v>72</v>
      </c>
      <c r="AY238" s="194" t="s">
        <v>124</v>
      </c>
    </row>
    <row r="239" spans="1:65" s="192" customFormat="1" x14ac:dyDescent="0.2">
      <c r="B239" s="193"/>
      <c r="D239" s="186" t="s">
        <v>131</v>
      </c>
      <c r="E239" s="194" t="s">
        <v>1</v>
      </c>
      <c r="F239" s="195" t="s">
        <v>307</v>
      </c>
      <c r="H239" s="196">
        <v>2.694</v>
      </c>
      <c r="L239" s="193"/>
      <c r="M239" s="197"/>
      <c r="N239" s="198"/>
      <c r="O239" s="198"/>
      <c r="P239" s="198"/>
      <c r="Q239" s="198"/>
      <c r="R239" s="198"/>
      <c r="S239" s="198"/>
      <c r="T239" s="199"/>
      <c r="AT239" s="194" t="s">
        <v>131</v>
      </c>
      <c r="AU239" s="194" t="s">
        <v>82</v>
      </c>
      <c r="AV239" s="192" t="s">
        <v>82</v>
      </c>
      <c r="AW239" s="192" t="s">
        <v>28</v>
      </c>
      <c r="AX239" s="192" t="s">
        <v>72</v>
      </c>
      <c r="AY239" s="194" t="s">
        <v>124</v>
      </c>
    </row>
    <row r="240" spans="1:65" s="192" customFormat="1" x14ac:dyDescent="0.2">
      <c r="B240" s="193"/>
      <c r="D240" s="186" t="s">
        <v>131</v>
      </c>
      <c r="E240" s="194" t="s">
        <v>1</v>
      </c>
      <c r="F240" s="195" t="s">
        <v>308</v>
      </c>
      <c r="H240" s="196">
        <v>3.4350000000000001</v>
      </c>
      <c r="L240" s="193"/>
      <c r="M240" s="197"/>
      <c r="N240" s="198"/>
      <c r="O240" s="198"/>
      <c r="P240" s="198"/>
      <c r="Q240" s="198"/>
      <c r="R240" s="198"/>
      <c r="S240" s="198"/>
      <c r="T240" s="199"/>
      <c r="AT240" s="194" t="s">
        <v>131</v>
      </c>
      <c r="AU240" s="194" t="s">
        <v>82</v>
      </c>
      <c r="AV240" s="192" t="s">
        <v>82</v>
      </c>
      <c r="AW240" s="192" t="s">
        <v>28</v>
      </c>
      <c r="AX240" s="192" t="s">
        <v>72</v>
      </c>
      <c r="AY240" s="194" t="s">
        <v>124</v>
      </c>
    </row>
    <row r="241" spans="1:65" s="192" customFormat="1" x14ac:dyDescent="0.2">
      <c r="B241" s="193"/>
      <c r="D241" s="186" t="s">
        <v>131</v>
      </c>
      <c r="E241" s="194" t="s">
        <v>1</v>
      </c>
      <c r="F241" s="195" t="s">
        <v>309</v>
      </c>
      <c r="H241" s="196">
        <v>8.0879999999999992</v>
      </c>
      <c r="L241" s="193"/>
      <c r="M241" s="197"/>
      <c r="N241" s="198"/>
      <c r="O241" s="198"/>
      <c r="P241" s="198"/>
      <c r="Q241" s="198"/>
      <c r="R241" s="198"/>
      <c r="S241" s="198"/>
      <c r="T241" s="199"/>
      <c r="AT241" s="194" t="s">
        <v>131</v>
      </c>
      <c r="AU241" s="194" t="s">
        <v>82</v>
      </c>
      <c r="AV241" s="192" t="s">
        <v>82</v>
      </c>
      <c r="AW241" s="192" t="s">
        <v>28</v>
      </c>
      <c r="AX241" s="192" t="s">
        <v>72</v>
      </c>
      <c r="AY241" s="194" t="s">
        <v>124</v>
      </c>
    </row>
    <row r="242" spans="1:65" s="192" customFormat="1" x14ac:dyDescent="0.2">
      <c r="B242" s="193"/>
      <c r="D242" s="186" t="s">
        <v>131</v>
      </c>
      <c r="E242" s="194" t="s">
        <v>1</v>
      </c>
      <c r="F242" s="195" t="s">
        <v>310</v>
      </c>
      <c r="H242" s="196">
        <v>15.215</v>
      </c>
      <c r="L242" s="193"/>
      <c r="M242" s="197"/>
      <c r="N242" s="198"/>
      <c r="O242" s="198"/>
      <c r="P242" s="198"/>
      <c r="Q242" s="198"/>
      <c r="R242" s="198"/>
      <c r="S242" s="198"/>
      <c r="T242" s="199"/>
      <c r="AT242" s="194" t="s">
        <v>131</v>
      </c>
      <c r="AU242" s="194" t="s">
        <v>82</v>
      </c>
      <c r="AV242" s="192" t="s">
        <v>82</v>
      </c>
      <c r="AW242" s="192" t="s">
        <v>28</v>
      </c>
      <c r="AX242" s="192" t="s">
        <v>72</v>
      </c>
      <c r="AY242" s="194" t="s">
        <v>124</v>
      </c>
    </row>
    <row r="243" spans="1:65" s="210" customFormat="1" x14ac:dyDescent="0.2">
      <c r="B243" s="211"/>
      <c r="D243" s="186" t="s">
        <v>131</v>
      </c>
      <c r="E243" s="212" t="s">
        <v>1</v>
      </c>
      <c r="F243" s="213" t="s">
        <v>140</v>
      </c>
      <c r="H243" s="214">
        <v>39.551999999999992</v>
      </c>
      <c r="L243" s="211"/>
      <c r="M243" s="215"/>
      <c r="N243" s="216"/>
      <c r="O243" s="216"/>
      <c r="P243" s="216"/>
      <c r="Q243" s="216"/>
      <c r="R243" s="216"/>
      <c r="S243" s="216"/>
      <c r="T243" s="217"/>
      <c r="AT243" s="212" t="s">
        <v>131</v>
      </c>
      <c r="AU243" s="212" t="s">
        <v>82</v>
      </c>
      <c r="AV243" s="210" t="s">
        <v>129</v>
      </c>
      <c r="AW243" s="210" t="s">
        <v>28</v>
      </c>
      <c r="AX243" s="210" t="s">
        <v>80</v>
      </c>
      <c r="AY243" s="212" t="s">
        <v>124</v>
      </c>
    </row>
    <row r="244" spans="1:65" s="99" customFormat="1" ht="21.75" customHeight="1" x14ac:dyDescent="0.2">
      <c r="A244" s="100"/>
      <c r="B244" s="97"/>
      <c r="C244" s="173">
        <v>27</v>
      </c>
      <c r="D244" s="173" t="s">
        <v>125</v>
      </c>
      <c r="E244" s="174" t="s">
        <v>312</v>
      </c>
      <c r="F244" s="175" t="s">
        <v>313</v>
      </c>
      <c r="G244" s="176" t="s">
        <v>181</v>
      </c>
      <c r="H244" s="177">
        <v>0.91300000000000003</v>
      </c>
      <c r="I244" s="86">
        <v>0</v>
      </c>
      <c r="J244" s="178">
        <f>ROUND(I244*H244,2)</f>
        <v>0</v>
      </c>
      <c r="K244" s="179"/>
      <c r="L244" s="97"/>
      <c r="M244" s="180" t="s">
        <v>1</v>
      </c>
      <c r="N244" s="181" t="s">
        <v>37</v>
      </c>
      <c r="O244" s="182">
        <v>2.4900000000000002</v>
      </c>
      <c r="P244" s="182">
        <f>O244*H244</f>
        <v>2.2733700000000003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00"/>
      <c r="AE244" s="100"/>
      <c r="AR244" s="184" t="s">
        <v>129</v>
      </c>
      <c r="AT244" s="184" t="s">
        <v>125</v>
      </c>
      <c r="AU244" s="184" t="s">
        <v>82</v>
      </c>
      <c r="AY244" s="88" t="s">
        <v>124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88" t="s">
        <v>80</v>
      </c>
      <c r="BK244" s="185">
        <f>ROUND(I244*H244,2)</f>
        <v>0</v>
      </c>
      <c r="BL244" s="88" t="s">
        <v>129</v>
      </c>
      <c r="BM244" s="184" t="s">
        <v>314</v>
      </c>
    </row>
    <row r="245" spans="1:65" s="192" customFormat="1" x14ac:dyDescent="0.2">
      <c r="B245" s="193"/>
      <c r="D245" s="186" t="s">
        <v>131</v>
      </c>
      <c r="E245" s="194" t="s">
        <v>1</v>
      </c>
      <c r="F245" s="195" t="s">
        <v>315</v>
      </c>
      <c r="H245" s="196">
        <v>0.91300000000000003</v>
      </c>
      <c r="L245" s="193"/>
      <c r="M245" s="197"/>
      <c r="N245" s="198"/>
      <c r="O245" s="198"/>
      <c r="P245" s="198"/>
      <c r="Q245" s="198"/>
      <c r="R245" s="198"/>
      <c r="S245" s="198"/>
      <c r="T245" s="199"/>
      <c r="AT245" s="194" t="s">
        <v>131</v>
      </c>
      <c r="AU245" s="194" t="s">
        <v>82</v>
      </c>
      <c r="AV245" s="192" t="s">
        <v>82</v>
      </c>
      <c r="AW245" s="192" t="s">
        <v>28</v>
      </c>
      <c r="AX245" s="192" t="s">
        <v>80</v>
      </c>
      <c r="AY245" s="194" t="s">
        <v>124</v>
      </c>
    </row>
    <row r="246" spans="1:65" s="99" customFormat="1" ht="21.75" customHeight="1" x14ac:dyDescent="0.2">
      <c r="A246" s="100"/>
      <c r="B246" s="97"/>
      <c r="C246" s="173">
        <v>28</v>
      </c>
      <c r="D246" s="173" t="s">
        <v>125</v>
      </c>
      <c r="E246" s="174" t="s">
        <v>317</v>
      </c>
      <c r="F246" s="175" t="s">
        <v>318</v>
      </c>
      <c r="G246" s="176" t="s">
        <v>181</v>
      </c>
      <c r="H246" s="177">
        <v>26.440999999999999</v>
      </c>
      <c r="I246" s="86">
        <v>0</v>
      </c>
      <c r="J246" s="178">
        <f>ROUND(I246*H246,2)</f>
        <v>0</v>
      </c>
      <c r="K246" s="179"/>
      <c r="L246" s="97"/>
      <c r="M246" s="180" t="s">
        <v>1</v>
      </c>
      <c r="N246" s="181" t="s">
        <v>37</v>
      </c>
      <c r="O246" s="182">
        <v>2.2320000000000002</v>
      </c>
      <c r="P246" s="182">
        <f>O246*H246</f>
        <v>59.016312000000006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  <c r="AR246" s="184" t="s">
        <v>129</v>
      </c>
      <c r="AT246" s="184" t="s">
        <v>125</v>
      </c>
      <c r="AU246" s="184" t="s">
        <v>82</v>
      </c>
      <c r="AY246" s="88" t="s">
        <v>124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88" t="s">
        <v>80</v>
      </c>
      <c r="BK246" s="185">
        <f>ROUND(I246*H246,2)</f>
        <v>0</v>
      </c>
      <c r="BL246" s="88" t="s">
        <v>129</v>
      </c>
      <c r="BM246" s="184" t="s">
        <v>319</v>
      </c>
    </row>
    <row r="247" spans="1:65" s="192" customFormat="1" x14ac:dyDescent="0.2">
      <c r="B247" s="193"/>
      <c r="D247" s="186" t="s">
        <v>131</v>
      </c>
      <c r="E247" s="194" t="s">
        <v>1</v>
      </c>
      <c r="F247" s="195" t="s">
        <v>320</v>
      </c>
      <c r="H247" s="196">
        <v>7.59</v>
      </c>
      <c r="L247" s="193"/>
      <c r="M247" s="197"/>
      <c r="N247" s="198"/>
      <c r="O247" s="198"/>
      <c r="P247" s="198"/>
      <c r="Q247" s="198"/>
      <c r="R247" s="198"/>
      <c r="S247" s="198"/>
      <c r="T247" s="199"/>
      <c r="AT247" s="194" t="s">
        <v>131</v>
      </c>
      <c r="AU247" s="194" t="s">
        <v>82</v>
      </c>
      <c r="AV247" s="192" t="s">
        <v>82</v>
      </c>
      <c r="AW247" s="192" t="s">
        <v>28</v>
      </c>
      <c r="AX247" s="192" t="s">
        <v>72</v>
      </c>
      <c r="AY247" s="194" t="s">
        <v>124</v>
      </c>
    </row>
    <row r="248" spans="1:65" s="192" customFormat="1" x14ac:dyDescent="0.2">
      <c r="B248" s="193"/>
      <c r="D248" s="186" t="s">
        <v>131</v>
      </c>
      <c r="E248" s="194" t="s">
        <v>1</v>
      </c>
      <c r="F248" s="195" t="s">
        <v>321</v>
      </c>
      <c r="H248" s="196">
        <v>8.2710000000000008</v>
      </c>
      <c r="L248" s="193"/>
      <c r="M248" s="197"/>
      <c r="N248" s="198"/>
      <c r="O248" s="198"/>
      <c r="P248" s="198"/>
      <c r="Q248" s="198"/>
      <c r="R248" s="198"/>
      <c r="S248" s="198"/>
      <c r="T248" s="199"/>
      <c r="AT248" s="194" t="s">
        <v>131</v>
      </c>
      <c r="AU248" s="194" t="s">
        <v>82</v>
      </c>
      <c r="AV248" s="192" t="s">
        <v>82</v>
      </c>
      <c r="AW248" s="192" t="s">
        <v>28</v>
      </c>
      <c r="AX248" s="192" t="s">
        <v>72</v>
      </c>
      <c r="AY248" s="194" t="s">
        <v>124</v>
      </c>
    </row>
    <row r="249" spans="1:65" s="192" customFormat="1" x14ac:dyDescent="0.2">
      <c r="B249" s="193"/>
      <c r="D249" s="186" t="s">
        <v>131</v>
      </c>
      <c r="E249" s="194" t="s">
        <v>1</v>
      </c>
      <c r="F249" s="195" t="s">
        <v>322</v>
      </c>
      <c r="H249" s="196">
        <v>10.58</v>
      </c>
      <c r="L249" s="193"/>
      <c r="M249" s="197"/>
      <c r="N249" s="198"/>
      <c r="O249" s="198"/>
      <c r="P249" s="198"/>
      <c r="Q249" s="198"/>
      <c r="R249" s="198"/>
      <c r="S249" s="198"/>
      <c r="T249" s="199"/>
      <c r="AT249" s="194" t="s">
        <v>131</v>
      </c>
      <c r="AU249" s="194" t="s">
        <v>82</v>
      </c>
      <c r="AV249" s="192" t="s">
        <v>82</v>
      </c>
      <c r="AW249" s="192" t="s">
        <v>28</v>
      </c>
      <c r="AX249" s="192" t="s">
        <v>72</v>
      </c>
      <c r="AY249" s="194" t="s">
        <v>124</v>
      </c>
    </row>
    <row r="250" spans="1:65" s="210" customFormat="1" x14ac:dyDescent="0.2">
      <c r="B250" s="211"/>
      <c r="D250" s="186" t="s">
        <v>131</v>
      </c>
      <c r="E250" s="212" t="s">
        <v>1</v>
      </c>
      <c r="F250" s="213" t="s">
        <v>140</v>
      </c>
      <c r="H250" s="214">
        <v>26.441000000000003</v>
      </c>
      <c r="L250" s="211"/>
      <c r="M250" s="215"/>
      <c r="N250" s="216"/>
      <c r="O250" s="216"/>
      <c r="P250" s="216"/>
      <c r="Q250" s="216"/>
      <c r="R250" s="216"/>
      <c r="S250" s="216"/>
      <c r="T250" s="217"/>
      <c r="AT250" s="212" t="s">
        <v>131</v>
      </c>
      <c r="AU250" s="212" t="s">
        <v>82</v>
      </c>
      <c r="AV250" s="210" t="s">
        <v>129</v>
      </c>
      <c r="AW250" s="210" t="s">
        <v>28</v>
      </c>
      <c r="AX250" s="210" t="s">
        <v>80</v>
      </c>
      <c r="AY250" s="212" t="s">
        <v>124</v>
      </c>
    </row>
    <row r="251" spans="1:65" s="99" customFormat="1" ht="21.75" customHeight="1" x14ac:dyDescent="0.2">
      <c r="A251" s="100"/>
      <c r="B251" s="97"/>
      <c r="C251" s="173">
        <v>29</v>
      </c>
      <c r="D251" s="173" t="s">
        <v>125</v>
      </c>
      <c r="E251" s="174" t="s">
        <v>324</v>
      </c>
      <c r="F251" s="175" t="s">
        <v>325</v>
      </c>
      <c r="G251" s="176" t="s">
        <v>181</v>
      </c>
      <c r="H251" s="177">
        <v>7.4169999999999998</v>
      </c>
      <c r="I251" s="86">
        <v>0</v>
      </c>
      <c r="J251" s="178">
        <f>ROUND(I251*H251,2)</f>
        <v>0</v>
      </c>
      <c r="K251" s="179"/>
      <c r="L251" s="97"/>
      <c r="M251" s="180" t="s">
        <v>1</v>
      </c>
      <c r="N251" s="181" t="s">
        <v>37</v>
      </c>
      <c r="O251" s="182">
        <v>3.613</v>
      </c>
      <c r="P251" s="182">
        <f>O251*H251</f>
        <v>26.797620999999999</v>
      </c>
      <c r="Q251" s="182">
        <v>0</v>
      </c>
      <c r="R251" s="182">
        <f>Q251*H251</f>
        <v>0</v>
      </c>
      <c r="S251" s="182">
        <v>0</v>
      </c>
      <c r="T251" s="183">
        <f>S251*H251</f>
        <v>0</v>
      </c>
      <c r="U251" s="100"/>
      <c r="V251" s="100"/>
      <c r="W251" s="100"/>
      <c r="X251" s="100"/>
      <c r="Y251" s="100"/>
      <c r="Z251" s="100"/>
      <c r="AA251" s="100"/>
      <c r="AB251" s="100"/>
      <c r="AC251" s="100"/>
      <c r="AD251" s="100"/>
      <c r="AE251" s="100"/>
      <c r="AR251" s="184" t="s">
        <v>129</v>
      </c>
      <c r="AT251" s="184" t="s">
        <v>125</v>
      </c>
      <c r="AU251" s="184" t="s">
        <v>82</v>
      </c>
      <c r="AY251" s="88" t="s">
        <v>124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88" t="s">
        <v>80</v>
      </c>
      <c r="BK251" s="185">
        <f>ROUND(I251*H251,2)</f>
        <v>0</v>
      </c>
      <c r="BL251" s="88" t="s">
        <v>129</v>
      </c>
      <c r="BM251" s="184" t="s">
        <v>326</v>
      </c>
    </row>
    <row r="252" spans="1:65" s="192" customFormat="1" x14ac:dyDescent="0.2">
      <c r="B252" s="193"/>
      <c r="D252" s="186" t="s">
        <v>131</v>
      </c>
      <c r="E252" s="194" t="s">
        <v>1</v>
      </c>
      <c r="F252" s="195" t="s">
        <v>327</v>
      </c>
      <c r="H252" s="196">
        <v>2.4049999999999998</v>
      </c>
      <c r="L252" s="193"/>
      <c r="M252" s="197"/>
      <c r="N252" s="198"/>
      <c r="O252" s="198"/>
      <c r="P252" s="198"/>
      <c r="Q252" s="198"/>
      <c r="R252" s="198"/>
      <c r="S252" s="198"/>
      <c r="T252" s="199"/>
      <c r="AT252" s="194" t="s">
        <v>131</v>
      </c>
      <c r="AU252" s="194" t="s">
        <v>82</v>
      </c>
      <c r="AV252" s="192" t="s">
        <v>82</v>
      </c>
      <c r="AW252" s="192" t="s">
        <v>28</v>
      </c>
      <c r="AX252" s="192" t="s">
        <v>72</v>
      </c>
      <c r="AY252" s="194" t="s">
        <v>124</v>
      </c>
    </row>
    <row r="253" spans="1:65" s="192" customFormat="1" x14ac:dyDescent="0.2">
      <c r="B253" s="193"/>
      <c r="D253" s="186" t="s">
        <v>131</v>
      </c>
      <c r="E253" s="194" t="s">
        <v>1</v>
      </c>
      <c r="F253" s="195" t="s">
        <v>328</v>
      </c>
      <c r="H253" s="196">
        <v>2.3239999999999998</v>
      </c>
      <c r="L253" s="193"/>
      <c r="M253" s="197"/>
      <c r="N253" s="198"/>
      <c r="O253" s="198"/>
      <c r="P253" s="198"/>
      <c r="Q253" s="198"/>
      <c r="R253" s="198"/>
      <c r="S253" s="198"/>
      <c r="T253" s="199"/>
      <c r="AT253" s="194" t="s">
        <v>131</v>
      </c>
      <c r="AU253" s="194" t="s">
        <v>82</v>
      </c>
      <c r="AV253" s="192" t="s">
        <v>82</v>
      </c>
      <c r="AW253" s="192" t="s">
        <v>28</v>
      </c>
      <c r="AX253" s="192" t="s">
        <v>72</v>
      </c>
      <c r="AY253" s="194" t="s">
        <v>124</v>
      </c>
    </row>
    <row r="254" spans="1:65" s="192" customFormat="1" x14ac:dyDescent="0.2">
      <c r="B254" s="193"/>
      <c r="D254" s="186" t="s">
        <v>131</v>
      </c>
      <c r="E254" s="194" t="s">
        <v>1</v>
      </c>
      <c r="F254" s="195" t="s">
        <v>329</v>
      </c>
      <c r="H254" s="196">
        <v>2.6880000000000002</v>
      </c>
      <c r="L254" s="193"/>
      <c r="M254" s="197"/>
      <c r="N254" s="198"/>
      <c r="O254" s="198"/>
      <c r="P254" s="198"/>
      <c r="Q254" s="198"/>
      <c r="R254" s="198"/>
      <c r="S254" s="198"/>
      <c r="T254" s="199"/>
      <c r="AT254" s="194" t="s">
        <v>131</v>
      </c>
      <c r="AU254" s="194" t="s">
        <v>82</v>
      </c>
      <c r="AV254" s="192" t="s">
        <v>82</v>
      </c>
      <c r="AW254" s="192" t="s">
        <v>28</v>
      </c>
      <c r="AX254" s="192" t="s">
        <v>72</v>
      </c>
      <c r="AY254" s="194" t="s">
        <v>124</v>
      </c>
    </row>
    <row r="255" spans="1:65" s="210" customFormat="1" x14ac:dyDescent="0.2">
      <c r="B255" s="211"/>
      <c r="D255" s="186" t="s">
        <v>131</v>
      </c>
      <c r="E255" s="212" t="s">
        <v>1</v>
      </c>
      <c r="F255" s="213" t="s">
        <v>140</v>
      </c>
      <c r="H255" s="214">
        <v>7.4169999999999998</v>
      </c>
      <c r="L255" s="211"/>
      <c r="M255" s="215"/>
      <c r="N255" s="216"/>
      <c r="O255" s="216"/>
      <c r="P255" s="216"/>
      <c r="Q255" s="216"/>
      <c r="R255" s="216"/>
      <c r="S255" s="216"/>
      <c r="T255" s="217"/>
      <c r="AT255" s="212" t="s">
        <v>131</v>
      </c>
      <c r="AU255" s="212" t="s">
        <v>82</v>
      </c>
      <c r="AV255" s="210" t="s">
        <v>129</v>
      </c>
      <c r="AW255" s="210" t="s">
        <v>28</v>
      </c>
      <c r="AX255" s="210" t="s">
        <v>80</v>
      </c>
      <c r="AY255" s="212" t="s">
        <v>124</v>
      </c>
    </row>
    <row r="256" spans="1:65" s="99" customFormat="1" ht="21.75" customHeight="1" x14ac:dyDescent="0.2">
      <c r="A256" s="100"/>
      <c r="B256" s="97"/>
      <c r="C256" s="173">
        <v>30</v>
      </c>
      <c r="D256" s="173" t="s">
        <v>125</v>
      </c>
      <c r="E256" s="174" t="s">
        <v>331</v>
      </c>
      <c r="F256" s="175" t="s">
        <v>332</v>
      </c>
      <c r="G256" s="176" t="s">
        <v>181</v>
      </c>
      <c r="H256" s="177">
        <v>2.343</v>
      </c>
      <c r="I256" s="86">
        <v>0</v>
      </c>
      <c r="J256" s="178">
        <f>ROUND(I256*H256,2)</f>
        <v>0</v>
      </c>
      <c r="K256" s="179"/>
      <c r="L256" s="97"/>
      <c r="M256" s="180" t="s">
        <v>1</v>
      </c>
      <c r="N256" s="181" t="s">
        <v>37</v>
      </c>
      <c r="O256" s="182">
        <v>4.9329999999999998</v>
      </c>
      <c r="P256" s="182">
        <f>O256*H256</f>
        <v>11.558019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100"/>
      <c r="V256" s="100"/>
      <c r="W256" s="100"/>
      <c r="X256" s="100"/>
      <c r="Y256" s="100"/>
      <c r="Z256" s="100"/>
      <c r="AA256" s="100"/>
      <c r="AB256" s="100"/>
      <c r="AC256" s="100"/>
      <c r="AD256" s="100"/>
      <c r="AE256" s="100"/>
      <c r="AR256" s="184" t="s">
        <v>129</v>
      </c>
      <c r="AT256" s="184" t="s">
        <v>125</v>
      </c>
      <c r="AU256" s="184" t="s">
        <v>82</v>
      </c>
      <c r="AY256" s="88" t="s">
        <v>124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88" t="s">
        <v>80</v>
      </c>
      <c r="BK256" s="185">
        <f>ROUND(I256*H256,2)</f>
        <v>0</v>
      </c>
      <c r="BL256" s="88" t="s">
        <v>129</v>
      </c>
      <c r="BM256" s="184" t="s">
        <v>333</v>
      </c>
    </row>
    <row r="257" spans="1:65" s="192" customFormat="1" x14ac:dyDescent="0.2">
      <c r="B257" s="193"/>
      <c r="D257" s="186" t="s">
        <v>131</v>
      </c>
      <c r="E257" s="194" t="s">
        <v>1</v>
      </c>
      <c r="F257" s="195" t="s">
        <v>334</v>
      </c>
      <c r="H257" s="196">
        <v>0.91100000000000003</v>
      </c>
      <c r="L257" s="193"/>
      <c r="M257" s="197"/>
      <c r="N257" s="198"/>
      <c r="O257" s="198"/>
      <c r="P257" s="198"/>
      <c r="Q257" s="198"/>
      <c r="R257" s="198"/>
      <c r="S257" s="198"/>
      <c r="T257" s="199"/>
      <c r="AT257" s="194" t="s">
        <v>131</v>
      </c>
      <c r="AU257" s="194" t="s">
        <v>82</v>
      </c>
      <c r="AV257" s="192" t="s">
        <v>82</v>
      </c>
      <c r="AW257" s="192" t="s">
        <v>28</v>
      </c>
      <c r="AX257" s="192" t="s">
        <v>72</v>
      </c>
      <c r="AY257" s="194" t="s">
        <v>124</v>
      </c>
    </row>
    <row r="258" spans="1:65" s="192" customFormat="1" x14ac:dyDescent="0.2">
      <c r="B258" s="193"/>
      <c r="D258" s="186" t="s">
        <v>131</v>
      </c>
      <c r="E258" s="194" t="s">
        <v>1</v>
      </c>
      <c r="F258" s="195" t="s">
        <v>335</v>
      </c>
      <c r="H258" s="196">
        <v>0.88</v>
      </c>
      <c r="L258" s="193"/>
      <c r="M258" s="197"/>
      <c r="N258" s="198"/>
      <c r="O258" s="198"/>
      <c r="P258" s="198"/>
      <c r="Q258" s="198"/>
      <c r="R258" s="198"/>
      <c r="S258" s="198"/>
      <c r="T258" s="199"/>
      <c r="AT258" s="194" t="s">
        <v>131</v>
      </c>
      <c r="AU258" s="194" t="s">
        <v>82</v>
      </c>
      <c r="AV258" s="192" t="s">
        <v>82</v>
      </c>
      <c r="AW258" s="192" t="s">
        <v>28</v>
      </c>
      <c r="AX258" s="192" t="s">
        <v>72</v>
      </c>
      <c r="AY258" s="194" t="s">
        <v>124</v>
      </c>
    </row>
    <row r="259" spans="1:65" s="192" customFormat="1" x14ac:dyDescent="0.2">
      <c r="B259" s="193"/>
      <c r="D259" s="186" t="s">
        <v>131</v>
      </c>
      <c r="E259" s="194" t="s">
        <v>1</v>
      </c>
      <c r="F259" s="195" t="s">
        <v>336</v>
      </c>
      <c r="H259" s="196">
        <v>0.55200000000000005</v>
      </c>
      <c r="L259" s="193"/>
      <c r="M259" s="197"/>
      <c r="N259" s="198"/>
      <c r="O259" s="198"/>
      <c r="P259" s="198"/>
      <c r="Q259" s="198"/>
      <c r="R259" s="198"/>
      <c r="S259" s="198"/>
      <c r="T259" s="199"/>
      <c r="AT259" s="194" t="s">
        <v>131</v>
      </c>
      <c r="AU259" s="194" t="s">
        <v>82</v>
      </c>
      <c r="AV259" s="192" t="s">
        <v>82</v>
      </c>
      <c r="AW259" s="192" t="s">
        <v>28</v>
      </c>
      <c r="AX259" s="192" t="s">
        <v>72</v>
      </c>
      <c r="AY259" s="194" t="s">
        <v>124</v>
      </c>
    </row>
    <row r="260" spans="1:65" s="210" customFormat="1" x14ac:dyDescent="0.2">
      <c r="B260" s="211"/>
      <c r="D260" s="186" t="s">
        <v>131</v>
      </c>
      <c r="E260" s="212" t="s">
        <v>1</v>
      </c>
      <c r="F260" s="213" t="s">
        <v>140</v>
      </c>
      <c r="H260" s="214">
        <v>2.343</v>
      </c>
      <c r="L260" s="211"/>
      <c r="M260" s="215"/>
      <c r="N260" s="216"/>
      <c r="O260" s="216"/>
      <c r="P260" s="216"/>
      <c r="Q260" s="216"/>
      <c r="R260" s="216"/>
      <c r="S260" s="216"/>
      <c r="T260" s="217"/>
      <c r="AT260" s="212" t="s">
        <v>131</v>
      </c>
      <c r="AU260" s="212" t="s">
        <v>82</v>
      </c>
      <c r="AV260" s="210" t="s">
        <v>129</v>
      </c>
      <c r="AW260" s="210" t="s">
        <v>28</v>
      </c>
      <c r="AX260" s="210" t="s">
        <v>80</v>
      </c>
      <c r="AY260" s="212" t="s">
        <v>124</v>
      </c>
    </row>
    <row r="261" spans="1:65" s="99" customFormat="1" ht="21.75" customHeight="1" x14ac:dyDescent="0.2">
      <c r="A261" s="100"/>
      <c r="B261" s="97"/>
      <c r="C261" s="173">
        <v>31</v>
      </c>
      <c r="D261" s="173" t="s">
        <v>125</v>
      </c>
      <c r="E261" s="174" t="s">
        <v>338</v>
      </c>
      <c r="F261" s="175" t="s">
        <v>339</v>
      </c>
      <c r="G261" s="176" t="s">
        <v>181</v>
      </c>
      <c r="H261" s="177">
        <v>25.567</v>
      </c>
      <c r="I261" s="86">
        <v>0</v>
      </c>
      <c r="J261" s="178">
        <f>ROUND(I261*H261,2)</f>
        <v>0</v>
      </c>
      <c r="K261" s="179"/>
      <c r="L261" s="97"/>
      <c r="M261" s="180" t="s">
        <v>1</v>
      </c>
      <c r="N261" s="181" t="s">
        <v>37</v>
      </c>
      <c r="O261" s="182">
        <v>1.006</v>
      </c>
      <c r="P261" s="182">
        <f>O261*H261</f>
        <v>25.720402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U261" s="100"/>
      <c r="V261" s="100"/>
      <c r="W261" s="100"/>
      <c r="X261" s="100"/>
      <c r="Y261" s="100"/>
      <c r="Z261" s="100"/>
      <c r="AA261" s="100"/>
      <c r="AB261" s="100"/>
      <c r="AC261" s="100"/>
      <c r="AD261" s="100"/>
      <c r="AE261" s="100"/>
      <c r="AR261" s="184" t="s">
        <v>129</v>
      </c>
      <c r="AT261" s="184" t="s">
        <v>125</v>
      </c>
      <c r="AU261" s="184" t="s">
        <v>82</v>
      </c>
      <c r="AY261" s="88" t="s">
        <v>124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88" t="s">
        <v>80</v>
      </c>
      <c r="BK261" s="185">
        <f>ROUND(I261*H261,2)</f>
        <v>0</v>
      </c>
      <c r="BL261" s="88" t="s">
        <v>129</v>
      </c>
      <c r="BM261" s="184" t="s">
        <v>340</v>
      </c>
    </row>
    <row r="262" spans="1:65" s="192" customFormat="1" x14ac:dyDescent="0.2">
      <c r="B262" s="193"/>
      <c r="D262" s="186" t="s">
        <v>131</v>
      </c>
      <c r="E262" s="194" t="s">
        <v>1</v>
      </c>
      <c r="F262" s="195" t="s">
        <v>341</v>
      </c>
      <c r="H262" s="196">
        <v>10.119999999999999</v>
      </c>
      <c r="L262" s="193"/>
      <c r="M262" s="197"/>
      <c r="N262" s="198"/>
      <c r="O262" s="198"/>
      <c r="P262" s="198"/>
      <c r="Q262" s="198"/>
      <c r="R262" s="198"/>
      <c r="S262" s="198"/>
      <c r="T262" s="199"/>
      <c r="AT262" s="194" t="s">
        <v>131</v>
      </c>
      <c r="AU262" s="194" t="s">
        <v>82</v>
      </c>
      <c r="AV262" s="192" t="s">
        <v>82</v>
      </c>
      <c r="AW262" s="192" t="s">
        <v>28</v>
      </c>
      <c r="AX262" s="192" t="s">
        <v>72</v>
      </c>
      <c r="AY262" s="194" t="s">
        <v>124</v>
      </c>
    </row>
    <row r="263" spans="1:65" s="192" customFormat="1" x14ac:dyDescent="0.2">
      <c r="B263" s="193"/>
      <c r="D263" s="186" t="s">
        <v>131</v>
      </c>
      <c r="E263" s="194" t="s">
        <v>1</v>
      </c>
      <c r="F263" s="195" t="s">
        <v>342</v>
      </c>
      <c r="H263" s="196">
        <v>15.446999999999999</v>
      </c>
      <c r="L263" s="193"/>
      <c r="M263" s="197"/>
      <c r="N263" s="198"/>
      <c r="O263" s="198"/>
      <c r="P263" s="198"/>
      <c r="Q263" s="198"/>
      <c r="R263" s="198"/>
      <c r="S263" s="198"/>
      <c r="T263" s="199"/>
      <c r="AT263" s="194" t="s">
        <v>131</v>
      </c>
      <c r="AU263" s="194" t="s">
        <v>82</v>
      </c>
      <c r="AV263" s="192" t="s">
        <v>82</v>
      </c>
      <c r="AW263" s="192" t="s">
        <v>28</v>
      </c>
      <c r="AX263" s="192" t="s">
        <v>72</v>
      </c>
      <c r="AY263" s="194" t="s">
        <v>124</v>
      </c>
    </row>
    <row r="264" spans="1:65" s="210" customFormat="1" x14ac:dyDescent="0.2">
      <c r="B264" s="211"/>
      <c r="D264" s="186" t="s">
        <v>131</v>
      </c>
      <c r="E264" s="212" t="s">
        <v>1</v>
      </c>
      <c r="F264" s="213" t="s">
        <v>140</v>
      </c>
      <c r="H264" s="214">
        <v>25.567</v>
      </c>
      <c r="L264" s="211"/>
      <c r="M264" s="215"/>
      <c r="N264" s="216"/>
      <c r="O264" s="216"/>
      <c r="P264" s="216"/>
      <c r="Q264" s="216"/>
      <c r="R264" s="216"/>
      <c r="S264" s="216"/>
      <c r="T264" s="217"/>
      <c r="AT264" s="212" t="s">
        <v>131</v>
      </c>
      <c r="AU264" s="212" t="s">
        <v>82</v>
      </c>
      <c r="AV264" s="210" t="s">
        <v>129</v>
      </c>
      <c r="AW264" s="210" t="s">
        <v>28</v>
      </c>
      <c r="AX264" s="210" t="s">
        <v>80</v>
      </c>
      <c r="AY264" s="212" t="s">
        <v>124</v>
      </c>
    </row>
    <row r="265" spans="1:65" s="99" customFormat="1" ht="21.75" customHeight="1" x14ac:dyDescent="0.2">
      <c r="A265" s="100"/>
      <c r="B265" s="97"/>
      <c r="C265" s="173">
        <v>32</v>
      </c>
      <c r="D265" s="173" t="s">
        <v>125</v>
      </c>
      <c r="E265" s="174" t="s">
        <v>344</v>
      </c>
      <c r="F265" s="175" t="s">
        <v>345</v>
      </c>
      <c r="G265" s="176" t="s">
        <v>181</v>
      </c>
      <c r="H265" s="177">
        <v>7.13</v>
      </c>
      <c r="I265" s="86">
        <v>0</v>
      </c>
      <c r="J265" s="178">
        <f>ROUND(I265*H265,2)</f>
        <v>0</v>
      </c>
      <c r="K265" s="179"/>
      <c r="L265" s="97"/>
      <c r="M265" s="180" t="s">
        <v>1</v>
      </c>
      <c r="N265" s="181" t="s">
        <v>37</v>
      </c>
      <c r="O265" s="182">
        <v>1.583</v>
      </c>
      <c r="P265" s="182">
        <f>O265*H265</f>
        <v>11.28679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U265" s="100"/>
      <c r="V265" s="100"/>
      <c r="W265" s="100"/>
      <c r="X265" s="100"/>
      <c r="Y265" s="100"/>
      <c r="Z265" s="100"/>
      <c r="AA265" s="100"/>
      <c r="AB265" s="100"/>
      <c r="AC265" s="100"/>
      <c r="AD265" s="100"/>
      <c r="AE265" s="100"/>
      <c r="AR265" s="184" t="s">
        <v>129</v>
      </c>
      <c r="AT265" s="184" t="s">
        <v>125</v>
      </c>
      <c r="AU265" s="184" t="s">
        <v>82</v>
      </c>
      <c r="AY265" s="88" t="s">
        <v>124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88" t="s">
        <v>80</v>
      </c>
      <c r="BK265" s="185">
        <f>ROUND(I265*H265,2)</f>
        <v>0</v>
      </c>
      <c r="BL265" s="88" t="s">
        <v>129</v>
      </c>
      <c r="BM265" s="184" t="s">
        <v>346</v>
      </c>
    </row>
    <row r="266" spans="1:65" s="192" customFormat="1" x14ac:dyDescent="0.2">
      <c r="B266" s="193"/>
      <c r="D266" s="186" t="s">
        <v>131</v>
      </c>
      <c r="E266" s="194" t="s">
        <v>1</v>
      </c>
      <c r="F266" s="195" t="s">
        <v>347</v>
      </c>
      <c r="H266" s="196">
        <v>3.206</v>
      </c>
      <c r="L266" s="193"/>
      <c r="M266" s="197"/>
      <c r="N266" s="198"/>
      <c r="O266" s="198"/>
      <c r="P266" s="198"/>
      <c r="Q266" s="198"/>
      <c r="R266" s="198"/>
      <c r="S266" s="198"/>
      <c r="T266" s="199"/>
      <c r="AT266" s="194" t="s">
        <v>131</v>
      </c>
      <c r="AU266" s="194" t="s">
        <v>82</v>
      </c>
      <c r="AV266" s="192" t="s">
        <v>82</v>
      </c>
      <c r="AW266" s="192" t="s">
        <v>28</v>
      </c>
      <c r="AX266" s="192" t="s">
        <v>72</v>
      </c>
      <c r="AY266" s="194" t="s">
        <v>124</v>
      </c>
    </row>
    <row r="267" spans="1:65" s="192" customFormat="1" x14ac:dyDescent="0.2">
      <c r="B267" s="193"/>
      <c r="D267" s="186" t="s">
        <v>131</v>
      </c>
      <c r="E267" s="194" t="s">
        <v>1</v>
      </c>
      <c r="F267" s="195" t="s">
        <v>348</v>
      </c>
      <c r="H267" s="196">
        <v>3.9239999999999999</v>
      </c>
      <c r="L267" s="193"/>
      <c r="M267" s="197"/>
      <c r="N267" s="198"/>
      <c r="O267" s="198"/>
      <c r="P267" s="198"/>
      <c r="Q267" s="198"/>
      <c r="R267" s="198"/>
      <c r="S267" s="198"/>
      <c r="T267" s="199"/>
      <c r="AT267" s="194" t="s">
        <v>131</v>
      </c>
      <c r="AU267" s="194" t="s">
        <v>82</v>
      </c>
      <c r="AV267" s="192" t="s">
        <v>82</v>
      </c>
      <c r="AW267" s="192" t="s">
        <v>28</v>
      </c>
      <c r="AX267" s="192" t="s">
        <v>72</v>
      </c>
      <c r="AY267" s="194" t="s">
        <v>124</v>
      </c>
    </row>
    <row r="268" spans="1:65" s="210" customFormat="1" x14ac:dyDescent="0.2">
      <c r="B268" s="211"/>
      <c r="D268" s="186" t="s">
        <v>131</v>
      </c>
      <c r="E268" s="212" t="s">
        <v>1</v>
      </c>
      <c r="F268" s="213" t="s">
        <v>140</v>
      </c>
      <c r="H268" s="214">
        <v>7.13</v>
      </c>
      <c r="L268" s="211"/>
      <c r="M268" s="215"/>
      <c r="N268" s="216"/>
      <c r="O268" s="216"/>
      <c r="P268" s="216"/>
      <c r="Q268" s="216"/>
      <c r="R268" s="216"/>
      <c r="S268" s="216"/>
      <c r="T268" s="217"/>
      <c r="AT268" s="212" t="s">
        <v>131</v>
      </c>
      <c r="AU268" s="212" t="s">
        <v>82</v>
      </c>
      <c r="AV268" s="210" t="s">
        <v>129</v>
      </c>
      <c r="AW268" s="210" t="s">
        <v>28</v>
      </c>
      <c r="AX268" s="210" t="s">
        <v>80</v>
      </c>
      <c r="AY268" s="212" t="s">
        <v>124</v>
      </c>
    </row>
    <row r="269" spans="1:65" s="99" customFormat="1" ht="21.75" customHeight="1" x14ac:dyDescent="0.2">
      <c r="A269" s="100"/>
      <c r="B269" s="97"/>
      <c r="C269" s="173">
        <v>33</v>
      </c>
      <c r="D269" s="173" t="s">
        <v>125</v>
      </c>
      <c r="E269" s="174" t="s">
        <v>350</v>
      </c>
      <c r="F269" s="175" t="s">
        <v>351</v>
      </c>
      <c r="G269" s="176" t="s">
        <v>181</v>
      </c>
      <c r="H269" s="177">
        <v>2.02</v>
      </c>
      <c r="I269" s="86">
        <v>0</v>
      </c>
      <c r="J269" s="178">
        <f>ROUND(I269*H269,2)</f>
        <v>0</v>
      </c>
      <c r="K269" s="179"/>
      <c r="L269" s="97"/>
      <c r="M269" s="180" t="s">
        <v>1</v>
      </c>
      <c r="N269" s="181" t="s">
        <v>37</v>
      </c>
      <c r="O269" s="182">
        <v>2.1</v>
      </c>
      <c r="P269" s="182">
        <f>O269*H269</f>
        <v>4.242</v>
      </c>
      <c r="Q269" s="182">
        <v>0</v>
      </c>
      <c r="R269" s="182">
        <f>Q269*H269</f>
        <v>0</v>
      </c>
      <c r="S269" s="182">
        <v>0</v>
      </c>
      <c r="T269" s="183">
        <f>S269*H269</f>
        <v>0</v>
      </c>
      <c r="U269" s="100"/>
      <c r="V269" s="100"/>
      <c r="W269" s="100"/>
      <c r="X269" s="100"/>
      <c r="Y269" s="100"/>
      <c r="Z269" s="100"/>
      <c r="AA269" s="100"/>
      <c r="AB269" s="100"/>
      <c r="AC269" s="100"/>
      <c r="AD269" s="100"/>
      <c r="AE269" s="100"/>
      <c r="AR269" s="184" t="s">
        <v>129</v>
      </c>
      <c r="AT269" s="184" t="s">
        <v>125</v>
      </c>
      <c r="AU269" s="184" t="s">
        <v>82</v>
      </c>
      <c r="AY269" s="88" t="s">
        <v>124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88" t="s">
        <v>80</v>
      </c>
      <c r="BK269" s="185">
        <f>ROUND(I269*H269,2)</f>
        <v>0</v>
      </c>
      <c r="BL269" s="88" t="s">
        <v>129</v>
      </c>
      <c r="BM269" s="184" t="s">
        <v>352</v>
      </c>
    </row>
    <row r="270" spans="1:65" s="192" customFormat="1" x14ac:dyDescent="0.2">
      <c r="B270" s="193"/>
      <c r="D270" s="186" t="s">
        <v>131</v>
      </c>
      <c r="E270" s="194" t="s">
        <v>1</v>
      </c>
      <c r="F270" s="195" t="s">
        <v>353</v>
      </c>
      <c r="H270" s="196">
        <v>1.214</v>
      </c>
      <c r="L270" s="193"/>
      <c r="M270" s="197"/>
      <c r="N270" s="198"/>
      <c r="O270" s="198"/>
      <c r="P270" s="198"/>
      <c r="Q270" s="198"/>
      <c r="R270" s="198"/>
      <c r="S270" s="198"/>
      <c r="T270" s="199"/>
      <c r="AT270" s="194" t="s">
        <v>131</v>
      </c>
      <c r="AU270" s="194" t="s">
        <v>82</v>
      </c>
      <c r="AV270" s="192" t="s">
        <v>82</v>
      </c>
      <c r="AW270" s="192" t="s">
        <v>28</v>
      </c>
      <c r="AX270" s="192" t="s">
        <v>72</v>
      </c>
      <c r="AY270" s="194" t="s">
        <v>124</v>
      </c>
    </row>
    <row r="271" spans="1:65" s="192" customFormat="1" x14ac:dyDescent="0.2">
      <c r="B271" s="193"/>
      <c r="D271" s="186" t="s">
        <v>131</v>
      </c>
      <c r="E271" s="194" t="s">
        <v>1</v>
      </c>
      <c r="F271" s="195" t="s">
        <v>354</v>
      </c>
      <c r="H271" s="196">
        <v>0.80600000000000005</v>
      </c>
      <c r="L271" s="193"/>
      <c r="M271" s="197"/>
      <c r="N271" s="198"/>
      <c r="O271" s="198"/>
      <c r="P271" s="198"/>
      <c r="Q271" s="198"/>
      <c r="R271" s="198"/>
      <c r="S271" s="198"/>
      <c r="T271" s="199"/>
      <c r="AT271" s="194" t="s">
        <v>131</v>
      </c>
      <c r="AU271" s="194" t="s">
        <v>82</v>
      </c>
      <c r="AV271" s="192" t="s">
        <v>82</v>
      </c>
      <c r="AW271" s="192" t="s">
        <v>28</v>
      </c>
      <c r="AX271" s="192" t="s">
        <v>72</v>
      </c>
      <c r="AY271" s="194" t="s">
        <v>124</v>
      </c>
    </row>
    <row r="272" spans="1:65" s="210" customFormat="1" x14ac:dyDescent="0.2">
      <c r="B272" s="211"/>
      <c r="D272" s="186" t="s">
        <v>131</v>
      </c>
      <c r="E272" s="212" t="s">
        <v>1</v>
      </c>
      <c r="F272" s="213" t="s">
        <v>140</v>
      </c>
      <c r="H272" s="214">
        <v>2.02</v>
      </c>
      <c r="L272" s="211"/>
      <c r="M272" s="215"/>
      <c r="N272" s="216"/>
      <c r="O272" s="216"/>
      <c r="P272" s="216"/>
      <c r="Q272" s="216"/>
      <c r="R272" s="216"/>
      <c r="S272" s="216"/>
      <c r="T272" s="217"/>
      <c r="AT272" s="212" t="s">
        <v>131</v>
      </c>
      <c r="AU272" s="212" t="s">
        <v>82</v>
      </c>
      <c r="AV272" s="210" t="s">
        <v>129</v>
      </c>
      <c r="AW272" s="210" t="s">
        <v>28</v>
      </c>
      <c r="AX272" s="210" t="s">
        <v>80</v>
      </c>
      <c r="AY272" s="212" t="s">
        <v>124</v>
      </c>
    </row>
    <row r="273" spans="1:65" s="99" customFormat="1" ht="21.75" customHeight="1" x14ac:dyDescent="0.2">
      <c r="A273" s="100"/>
      <c r="B273" s="97"/>
      <c r="C273" s="173">
        <v>34</v>
      </c>
      <c r="D273" s="173" t="s">
        <v>125</v>
      </c>
      <c r="E273" s="174" t="s">
        <v>356</v>
      </c>
      <c r="F273" s="175" t="s">
        <v>357</v>
      </c>
      <c r="G273" s="176" t="s">
        <v>181</v>
      </c>
      <c r="H273" s="177">
        <v>8.8979999999999997</v>
      </c>
      <c r="I273" s="86">
        <v>0</v>
      </c>
      <c r="J273" s="178">
        <f>ROUND(I273*H273,2)</f>
        <v>0</v>
      </c>
      <c r="K273" s="179"/>
      <c r="L273" s="97"/>
      <c r="M273" s="180" t="s">
        <v>1</v>
      </c>
      <c r="N273" s="181" t="s">
        <v>37</v>
      </c>
      <c r="O273" s="182">
        <v>3.6160000000000001</v>
      </c>
      <c r="P273" s="182">
        <f>O273*H273</f>
        <v>32.175167999999999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00"/>
      <c r="AE273" s="100"/>
      <c r="AR273" s="184" t="s">
        <v>129</v>
      </c>
      <c r="AT273" s="184" t="s">
        <v>125</v>
      </c>
      <c r="AU273" s="184" t="s">
        <v>82</v>
      </c>
      <c r="AY273" s="88" t="s">
        <v>124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88" t="s">
        <v>80</v>
      </c>
      <c r="BK273" s="185">
        <f>ROUND(I273*H273,2)</f>
        <v>0</v>
      </c>
      <c r="BL273" s="88" t="s">
        <v>129</v>
      </c>
      <c r="BM273" s="184" t="s">
        <v>358</v>
      </c>
    </row>
    <row r="274" spans="1:65" s="99" customFormat="1" ht="19.2" x14ac:dyDescent="0.2">
      <c r="A274" s="100"/>
      <c r="B274" s="97"/>
      <c r="C274" s="100"/>
      <c r="D274" s="186" t="s">
        <v>221</v>
      </c>
      <c r="E274" s="100"/>
      <c r="F274" s="187" t="s">
        <v>359</v>
      </c>
      <c r="G274" s="100"/>
      <c r="H274" s="100"/>
      <c r="I274" s="100"/>
      <c r="J274" s="100"/>
      <c r="K274" s="100"/>
      <c r="L274" s="97"/>
      <c r="M274" s="188"/>
      <c r="N274" s="189"/>
      <c r="O274" s="190"/>
      <c r="P274" s="190"/>
      <c r="Q274" s="190"/>
      <c r="R274" s="190"/>
      <c r="S274" s="190"/>
      <c r="T274" s="191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00"/>
      <c r="AE274" s="100"/>
      <c r="AT274" s="88" t="s">
        <v>221</v>
      </c>
      <c r="AU274" s="88" t="s">
        <v>82</v>
      </c>
    </row>
    <row r="275" spans="1:65" s="192" customFormat="1" x14ac:dyDescent="0.2">
      <c r="B275" s="193"/>
      <c r="D275" s="186" t="s">
        <v>131</v>
      </c>
      <c r="E275" s="194" t="s">
        <v>1</v>
      </c>
      <c r="F275" s="195" t="s">
        <v>360</v>
      </c>
      <c r="H275" s="196">
        <v>1.1859999999999999</v>
      </c>
      <c r="L275" s="193"/>
      <c r="M275" s="197"/>
      <c r="N275" s="198"/>
      <c r="O275" s="198"/>
      <c r="P275" s="198"/>
      <c r="Q275" s="198"/>
      <c r="R275" s="198"/>
      <c r="S275" s="198"/>
      <c r="T275" s="199"/>
      <c r="AT275" s="194" t="s">
        <v>131</v>
      </c>
      <c r="AU275" s="194" t="s">
        <v>82</v>
      </c>
      <c r="AV275" s="192" t="s">
        <v>82</v>
      </c>
      <c r="AW275" s="192" t="s">
        <v>28</v>
      </c>
      <c r="AX275" s="192" t="s">
        <v>72</v>
      </c>
      <c r="AY275" s="194" t="s">
        <v>124</v>
      </c>
    </row>
    <row r="276" spans="1:65" s="192" customFormat="1" x14ac:dyDescent="0.2">
      <c r="B276" s="193"/>
      <c r="D276" s="186" t="s">
        <v>131</v>
      </c>
      <c r="E276" s="194" t="s">
        <v>1</v>
      </c>
      <c r="F276" s="195" t="s">
        <v>361</v>
      </c>
      <c r="H276" s="196">
        <v>0.85899999999999999</v>
      </c>
      <c r="L276" s="193"/>
      <c r="M276" s="197"/>
      <c r="N276" s="198"/>
      <c r="O276" s="198"/>
      <c r="P276" s="198"/>
      <c r="Q276" s="198"/>
      <c r="R276" s="198"/>
      <c r="S276" s="198"/>
      <c r="T276" s="199"/>
      <c r="AT276" s="194" t="s">
        <v>131</v>
      </c>
      <c r="AU276" s="194" t="s">
        <v>82</v>
      </c>
      <c r="AV276" s="192" t="s">
        <v>82</v>
      </c>
      <c r="AW276" s="192" t="s">
        <v>28</v>
      </c>
      <c r="AX276" s="192" t="s">
        <v>72</v>
      </c>
      <c r="AY276" s="194" t="s">
        <v>124</v>
      </c>
    </row>
    <row r="277" spans="1:65" s="192" customFormat="1" x14ac:dyDescent="0.2">
      <c r="B277" s="193"/>
      <c r="D277" s="186" t="s">
        <v>131</v>
      </c>
      <c r="E277" s="194" t="s">
        <v>1</v>
      </c>
      <c r="F277" s="195" t="s">
        <v>362</v>
      </c>
      <c r="H277" s="196">
        <v>0.65300000000000002</v>
      </c>
      <c r="L277" s="193"/>
      <c r="M277" s="197"/>
      <c r="N277" s="198"/>
      <c r="O277" s="198"/>
      <c r="P277" s="198"/>
      <c r="Q277" s="198"/>
      <c r="R277" s="198"/>
      <c r="S277" s="198"/>
      <c r="T277" s="199"/>
      <c r="AT277" s="194" t="s">
        <v>131</v>
      </c>
      <c r="AU277" s="194" t="s">
        <v>82</v>
      </c>
      <c r="AV277" s="192" t="s">
        <v>82</v>
      </c>
      <c r="AW277" s="192" t="s">
        <v>28</v>
      </c>
      <c r="AX277" s="192" t="s">
        <v>72</v>
      </c>
      <c r="AY277" s="194" t="s">
        <v>124</v>
      </c>
    </row>
    <row r="278" spans="1:65" s="192" customFormat="1" x14ac:dyDescent="0.2">
      <c r="B278" s="193"/>
      <c r="D278" s="186" t="s">
        <v>131</v>
      </c>
      <c r="E278" s="194" t="s">
        <v>1</v>
      </c>
      <c r="F278" s="195" t="s">
        <v>363</v>
      </c>
      <c r="H278" s="196">
        <v>0.53200000000000003</v>
      </c>
      <c r="L278" s="193"/>
      <c r="M278" s="197"/>
      <c r="N278" s="198"/>
      <c r="O278" s="198"/>
      <c r="P278" s="198"/>
      <c r="Q278" s="198"/>
      <c r="R278" s="198"/>
      <c r="S278" s="198"/>
      <c r="T278" s="199"/>
      <c r="AT278" s="194" t="s">
        <v>131</v>
      </c>
      <c r="AU278" s="194" t="s">
        <v>82</v>
      </c>
      <c r="AV278" s="192" t="s">
        <v>82</v>
      </c>
      <c r="AW278" s="192" t="s">
        <v>28</v>
      </c>
      <c r="AX278" s="192" t="s">
        <v>72</v>
      </c>
      <c r="AY278" s="194" t="s">
        <v>124</v>
      </c>
    </row>
    <row r="279" spans="1:65" s="192" customFormat="1" x14ac:dyDescent="0.2">
      <c r="B279" s="193"/>
      <c r="D279" s="186" t="s">
        <v>131</v>
      </c>
      <c r="E279" s="194" t="s">
        <v>1</v>
      </c>
      <c r="F279" s="195" t="s">
        <v>364</v>
      </c>
      <c r="H279" s="196">
        <v>1.0289999999999999</v>
      </c>
      <c r="L279" s="193"/>
      <c r="M279" s="197"/>
      <c r="N279" s="198"/>
      <c r="O279" s="198"/>
      <c r="P279" s="198"/>
      <c r="Q279" s="198"/>
      <c r="R279" s="198"/>
      <c r="S279" s="198"/>
      <c r="T279" s="199"/>
      <c r="AT279" s="194" t="s">
        <v>131</v>
      </c>
      <c r="AU279" s="194" t="s">
        <v>82</v>
      </c>
      <c r="AV279" s="192" t="s">
        <v>82</v>
      </c>
      <c r="AW279" s="192" t="s">
        <v>28</v>
      </c>
      <c r="AX279" s="192" t="s">
        <v>72</v>
      </c>
      <c r="AY279" s="194" t="s">
        <v>124</v>
      </c>
    </row>
    <row r="280" spans="1:65" s="192" customFormat="1" x14ac:dyDescent="0.2">
      <c r="B280" s="193"/>
      <c r="D280" s="186" t="s">
        <v>131</v>
      </c>
      <c r="E280" s="194" t="s">
        <v>1</v>
      </c>
      <c r="F280" s="195" t="s">
        <v>365</v>
      </c>
      <c r="H280" s="196">
        <v>1.3919999999999999</v>
      </c>
      <c r="L280" s="193"/>
      <c r="M280" s="197"/>
      <c r="N280" s="198"/>
      <c r="O280" s="198"/>
      <c r="P280" s="198"/>
      <c r="Q280" s="198"/>
      <c r="R280" s="198"/>
      <c r="S280" s="198"/>
      <c r="T280" s="199"/>
      <c r="AT280" s="194" t="s">
        <v>131</v>
      </c>
      <c r="AU280" s="194" t="s">
        <v>82</v>
      </c>
      <c r="AV280" s="192" t="s">
        <v>82</v>
      </c>
      <c r="AW280" s="192" t="s">
        <v>28</v>
      </c>
      <c r="AX280" s="192" t="s">
        <v>72</v>
      </c>
      <c r="AY280" s="194" t="s">
        <v>124</v>
      </c>
    </row>
    <row r="281" spans="1:65" s="192" customFormat="1" x14ac:dyDescent="0.2">
      <c r="B281" s="193"/>
      <c r="D281" s="186" t="s">
        <v>131</v>
      </c>
      <c r="E281" s="194" t="s">
        <v>1</v>
      </c>
      <c r="F281" s="195" t="s">
        <v>366</v>
      </c>
      <c r="H281" s="196">
        <v>1.855</v>
      </c>
      <c r="L281" s="193"/>
      <c r="M281" s="197"/>
      <c r="N281" s="198"/>
      <c r="O281" s="198"/>
      <c r="P281" s="198"/>
      <c r="Q281" s="198"/>
      <c r="R281" s="198"/>
      <c r="S281" s="198"/>
      <c r="T281" s="199"/>
      <c r="AT281" s="194" t="s">
        <v>131</v>
      </c>
      <c r="AU281" s="194" t="s">
        <v>82</v>
      </c>
      <c r="AV281" s="192" t="s">
        <v>82</v>
      </c>
      <c r="AW281" s="192" t="s">
        <v>28</v>
      </c>
      <c r="AX281" s="192" t="s">
        <v>72</v>
      </c>
      <c r="AY281" s="194" t="s">
        <v>124</v>
      </c>
    </row>
    <row r="282" spans="1:65" s="192" customFormat="1" x14ac:dyDescent="0.2">
      <c r="B282" s="193"/>
      <c r="D282" s="186" t="s">
        <v>131</v>
      </c>
      <c r="E282" s="194" t="s">
        <v>1</v>
      </c>
      <c r="F282" s="195" t="s">
        <v>367</v>
      </c>
      <c r="H282" s="196">
        <v>1.3919999999999999</v>
      </c>
      <c r="L282" s="193"/>
      <c r="M282" s="197"/>
      <c r="N282" s="198"/>
      <c r="O282" s="198"/>
      <c r="P282" s="198"/>
      <c r="Q282" s="198"/>
      <c r="R282" s="198"/>
      <c r="S282" s="198"/>
      <c r="T282" s="199"/>
      <c r="AT282" s="194" t="s">
        <v>131</v>
      </c>
      <c r="AU282" s="194" t="s">
        <v>82</v>
      </c>
      <c r="AV282" s="192" t="s">
        <v>82</v>
      </c>
      <c r="AW282" s="192" t="s">
        <v>28</v>
      </c>
      <c r="AX282" s="192" t="s">
        <v>72</v>
      </c>
      <c r="AY282" s="194" t="s">
        <v>124</v>
      </c>
    </row>
    <row r="283" spans="1:65" s="210" customFormat="1" x14ac:dyDescent="0.2">
      <c r="B283" s="211"/>
      <c r="D283" s="186" t="s">
        <v>131</v>
      </c>
      <c r="E283" s="212" t="s">
        <v>1</v>
      </c>
      <c r="F283" s="213" t="s">
        <v>140</v>
      </c>
      <c r="H283" s="214">
        <v>8.8979999999999997</v>
      </c>
      <c r="L283" s="211"/>
      <c r="M283" s="215"/>
      <c r="N283" s="216"/>
      <c r="O283" s="216"/>
      <c r="P283" s="216"/>
      <c r="Q283" s="216"/>
      <c r="R283" s="216"/>
      <c r="S283" s="216"/>
      <c r="T283" s="217"/>
      <c r="AT283" s="212" t="s">
        <v>131</v>
      </c>
      <c r="AU283" s="212" t="s">
        <v>82</v>
      </c>
      <c r="AV283" s="210" t="s">
        <v>129</v>
      </c>
      <c r="AW283" s="210" t="s">
        <v>28</v>
      </c>
      <c r="AX283" s="210" t="s">
        <v>80</v>
      </c>
      <c r="AY283" s="212" t="s">
        <v>124</v>
      </c>
    </row>
    <row r="284" spans="1:65" s="99" customFormat="1" ht="21.75" customHeight="1" x14ac:dyDescent="0.2">
      <c r="A284" s="100"/>
      <c r="B284" s="97"/>
      <c r="C284" s="173">
        <v>35</v>
      </c>
      <c r="D284" s="173" t="s">
        <v>125</v>
      </c>
      <c r="E284" s="174" t="s">
        <v>369</v>
      </c>
      <c r="F284" s="175" t="s">
        <v>370</v>
      </c>
      <c r="G284" s="176" t="s">
        <v>181</v>
      </c>
      <c r="H284" s="177">
        <v>1.5249999999999999</v>
      </c>
      <c r="I284" s="86">
        <v>0</v>
      </c>
      <c r="J284" s="178">
        <f>ROUND(I284*H284,2)</f>
        <v>0</v>
      </c>
      <c r="K284" s="179"/>
      <c r="L284" s="97"/>
      <c r="M284" s="180" t="s">
        <v>1</v>
      </c>
      <c r="N284" s="181" t="s">
        <v>37</v>
      </c>
      <c r="O284" s="182">
        <v>7.133</v>
      </c>
      <c r="P284" s="182">
        <f>O284*H284</f>
        <v>10.877825</v>
      </c>
      <c r="Q284" s="182">
        <v>0</v>
      </c>
      <c r="R284" s="182">
        <f>Q284*H284</f>
        <v>0</v>
      </c>
      <c r="S284" s="182">
        <v>0</v>
      </c>
      <c r="T284" s="183">
        <f>S284*H284</f>
        <v>0</v>
      </c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00"/>
      <c r="AE284" s="100"/>
      <c r="AR284" s="184" t="s">
        <v>129</v>
      </c>
      <c r="AT284" s="184" t="s">
        <v>125</v>
      </c>
      <c r="AU284" s="184" t="s">
        <v>82</v>
      </c>
      <c r="AY284" s="88" t="s">
        <v>124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88" t="s">
        <v>80</v>
      </c>
      <c r="BK284" s="185">
        <f>ROUND(I284*H284,2)</f>
        <v>0</v>
      </c>
      <c r="BL284" s="88" t="s">
        <v>129</v>
      </c>
      <c r="BM284" s="184" t="s">
        <v>371</v>
      </c>
    </row>
    <row r="285" spans="1:65" s="99" customFormat="1" ht="19.2" x14ac:dyDescent="0.2">
      <c r="A285" s="100"/>
      <c r="B285" s="97"/>
      <c r="C285" s="100"/>
      <c r="D285" s="186" t="s">
        <v>221</v>
      </c>
      <c r="E285" s="100"/>
      <c r="F285" s="187" t="s">
        <v>359</v>
      </c>
      <c r="G285" s="100"/>
      <c r="H285" s="100"/>
      <c r="I285" s="100"/>
      <c r="J285" s="100"/>
      <c r="K285" s="100"/>
      <c r="L285" s="97"/>
      <c r="M285" s="188"/>
      <c r="N285" s="189"/>
      <c r="O285" s="190"/>
      <c r="P285" s="190"/>
      <c r="Q285" s="190"/>
      <c r="R285" s="190"/>
      <c r="S285" s="190"/>
      <c r="T285" s="191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00"/>
      <c r="AE285" s="100"/>
      <c r="AT285" s="88" t="s">
        <v>221</v>
      </c>
      <c r="AU285" s="88" t="s">
        <v>82</v>
      </c>
    </row>
    <row r="286" spans="1:65" s="192" customFormat="1" x14ac:dyDescent="0.2">
      <c r="B286" s="193"/>
      <c r="D286" s="186" t="s">
        <v>131</v>
      </c>
      <c r="E286" s="194" t="s">
        <v>1</v>
      </c>
      <c r="F286" s="195" t="s">
        <v>372</v>
      </c>
      <c r="H286" s="196">
        <v>0.315</v>
      </c>
      <c r="L286" s="193"/>
      <c r="M286" s="197"/>
      <c r="N286" s="198"/>
      <c r="O286" s="198"/>
      <c r="P286" s="198"/>
      <c r="Q286" s="198"/>
      <c r="R286" s="198"/>
      <c r="S286" s="198"/>
      <c r="T286" s="199"/>
      <c r="AT286" s="194" t="s">
        <v>131</v>
      </c>
      <c r="AU286" s="194" t="s">
        <v>82</v>
      </c>
      <c r="AV286" s="192" t="s">
        <v>82</v>
      </c>
      <c r="AW286" s="192" t="s">
        <v>28</v>
      </c>
      <c r="AX286" s="192" t="s">
        <v>72</v>
      </c>
      <c r="AY286" s="194" t="s">
        <v>124</v>
      </c>
    </row>
    <row r="287" spans="1:65" s="192" customFormat="1" x14ac:dyDescent="0.2">
      <c r="B287" s="193"/>
      <c r="D287" s="186" t="s">
        <v>131</v>
      </c>
      <c r="E287" s="194" t="s">
        <v>1</v>
      </c>
      <c r="F287" s="195" t="s">
        <v>373</v>
      </c>
      <c r="H287" s="196">
        <v>1.0649999999999999</v>
      </c>
      <c r="L287" s="193"/>
      <c r="M287" s="197"/>
      <c r="N287" s="198"/>
      <c r="O287" s="198"/>
      <c r="P287" s="198"/>
      <c r="Q287" s="198"/>
      <c r="R287" s="198"/>
      <c r="S287" s="198"/>
      <c r="T287" s="199"/>
      <c r="AT287" s="194" t="s">
        <v>131</v>
      </c>
      <c r="AU287" s="194" t="s">
        <v>82</v>
      </c>
      <c r="AV287" s="192" t="s">
        <v>82</v>
      </c>
      <c r="AW287" s="192" t="s">
        <v>28</v>
      </c>
      <c r="AX287" s="192" t="s">
        <v>72</v>
      </c>
      <c r="AY287" s="194" t="s">
        <v>124</v>
      </c>
    </row>
    <row r="288" spans="1:65" s="192" customFormat="1" x14ac:dyDescent="0.2">
      <c r="B288" s="193"/>
      <c r="D288" s="186" t="s">
        <v>131</v>
      </c>
      <c r="E288" s="194" t="s">
        <v>1</v>
      </c>
      <c r="F288" s="195" t="s">
        <v>374</v>
      </c>
      <c r="H288" s="196">
        <v>0.14499999999999999</v>
      </c>
      <c r="L288" s="193"/>
      <c r="M288" s="197"/>
      <c r="N288" s="198"/>
      <c r="O288" s="198"/>
      <c r="P288" s="198"/>
      <c r="Q288" s="198"/>
      <c r="R288" s="198"/>
      <c r="S288" s="198"/>
      <c r="T288" s="199"/>
      <c r="AT288" s="194" t="s">
        <v>131</v>
      </c>
      <c r="AU288" s="194" t="s">
        <v>82</v>
      </c>
      <c r="AV288" s="192" t="s">
        <v>82</v>
      </c>
      <c r="AW288" s="192" t="s">
        <v>28</v>
      </c>
      <c r="AX288" s="192" t="s">
        <v>72</v>
      </c>
      <c r="AY288" s="194" t="s">
        <v>124</v>
      </c>
    </row>
    <row r="289" spans="1:65" s="210" customFormat="1" x14ac:dyDescent="0.2">
      <c r="B289" s="211"/>
      <c r="D289" s="186" t="s">
        <v>131</v>
      </c>
      <c r="E289" s="212" t="s">
        <v>1</v>
      </c>
      <c r="F289" s="213" t="s">
        <v>140</v>
      </c>
      <c r="H289" s="214">
        <v>1.5249999999999999</v>
      </c>
      <c r="L289" s="211"/>
      <c r="M289" s="215"/>
      <c r="N289" s="216"/>
      <c r="O289" s="216"/>
      <c r="P289" s="216"/>
      <c r="Q289" s="216"/>
      <c r="R289" s="216"/>
      <c r="S289" s="216"/>
      <c r="T289" s="217"/>
      <c r="AT289" s="212" t="s">
        <v>131</v>
      </c>
      <c r="AU289" s="212" t="s">
        <v>82</v>
      </c>
      <c r="AV289" s="210" t="s">
        <v>129</v>
      </c>
      <c r="AW289" s="210" t="s">
        <v>28</v>
      </c>
      <c r="AX289" s="210" t="s">
        <v>80</v>
      </c>
      <c r="AY289" s="212" t="s">
        <v>124</v>
      </c>
    </row>
    <row r="290" spans="1:65" s="99" customFormat="1" ht="16.5" customHeight="1" x14ac:dyDescent="0.2">
      <c r="A290" s="100"/>
      <c r="B290" s="97"/>
      <c r="C290" s="173">
        <v>36</v>
      </c>
      <c r="D290" s="173" t="s">
        <v>125</v>
      </c>
      <c r="E290" s="174" t="s">
        <v>376</v>
      </c>
      <c r="F290" s="175" t="s">
        <v>377</v>
      </c>
      <c r="G290" s="176" t="s">
        <v>181</v>
      </c>
      <c r="H290" s="177">
        <v>6.5469999999999997</v>
      </c>
      <c r="I290" s="86">
        <v>0</v>
      </c>
      <c r="J290" s="178">
        <f>ROUND(I290*H290,2)</f>
        <v>0</v>
      </c>
      <c r="K290" s="179"/>
      <c r="L290" s="97"/>
      <c r="M290" s="180" t="s">
        <v>1</v>
      </c>
      <c r="N290" s="181" t="s">
        <v>37</v>
      </c>
      <c r="O290" s="182">
        <v>1.101</v>
      </c>
      <c r="P290" s="182">
        <f>O290*H290</f>
        <v>7.2082469999999992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U290" s="100"/>
      <c r="V290" s="100"/>
      <c r="W290" s="100"/>
      <c r="X290" s="100"/>
      <c r="Y290" s="100"/>
      <c r="Z290" s="100"/>
      <c r="AA290" s="100"/>
      <c r="AB290" s="100"/>
      <c r="AC290" s="100"/>
      <c r="AD290" s="100"/>
      <c r="AE290" s="100"/>
      <c r="AR290" s="184" t="s">
        <v>129</v>
      </c>
      <c r="AT290" s="184" t="s">
        <v>125</v>
      </c>
      <c r="AU290" s="184" t="s">
        <v>82</v>
      </c>
      <c r="AY290" s="88" t="s">
        <v>124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88" t="s">
        <v>80</v>
      </c>
      <c r="BK290" s="185">
        <f>ROUND(I290*H290,2)</f>
        <v>0</v>
      </c>
      <c r="BL290" s="88" t="s">
        <v>129</v>
      </c>
      <c r="BM290" s="184" t="s">
        <v>378</v>
      </c>
    </row>
    <row r="291" spans="1:65" s="192" customFormat="1" x14ac:dyDescent="0.2">
      <c r="B291" s="193"/>
      <c r="D291" s="186" t="s">
        <v>131</v>
      </c>
      <c r="E291" s="194" t="s">
        <v>1</v>
      </c>
      <c r="F291" s="195" t="s">
        <v>379</v>
      </c>
      <c r="H291" s="196">
        <v>1.137</v>
      </c>
      <c r="L291" s="193"/>
      <c r="M291" s="197"/>
      <c r="N291" s="198"/>
      <c r="O291" s="198"/>
      <c r="P291" s="198"/>
      <c r="Q291" s="198"/>
      <c r="R291" s="198"/>
      <c r="S291" s="198"/>
      <c r="T291" s="199"/>
      <c r="AT291" s="194" t="s">
        <v>131</v>
      </c>
      <c r="AU291" s="194" t="s">
        <v>82</v>
      </c>
      <c r="AV291" s="192" t="s">
        <v>82</v>
      </c>
      <c r="AW291" s="192" t="s">
        <v>28</v>
      </c>
      <c r="AX291" s="192" t="s">
        <v>72</v>
      </c>
      <c r="AY291" s="194" t="s">
        <v>124</v>
      </c>
    </row>
    <row r="292" spans="1:65" s="192" customFormat="1" x14ac:dyDescent="0.2">
      <c r="B292" s="193"/>
      <c r="D292" s="186" t="s">
        <v>131</v>
      </c>
      <c r="E292" s="194" t="s">
        <v>1</v>
      </c>
      <c r="F292" s="195" t="s">
        <v>380</v>
      </c>
      <c r="H292" s="196">
        <v>1.1739999999999999</v>
      </c>
      <c r="L292" s="193"/>
      <c r="M292" s="197"/>
      <c r="N292" s="198"/>
      <c r="O292" s="198"/>
      <c r="P292" s="198"/>
      <c r="Q292" s="198"/>
      <c r="R292" s="198"/>
      <c r="S292" s="198"/>
      <c r="T292" s="199"/>
      <c r="AT292" s="194" t="s">
        <v>131</v>
      </c>
      <c r="AU292" s="194" t="s">
        <v>82</v>
      </c>
      <c r="AV292" s="192" t="s">
        <v>82</v>
      </c>
      <c r="AW292" s="192" t="s">
        <v>28</v>
      </c>
      <c r="AX292" s="192" t="s">
        <v>72</v>
      </c>
      <c r="AY292" s="194" t="s">
        <v>124</v>
      </c>
    </row>
    <row r="293" spans="1:65" s="192" customFormat="1" x14ac:dyDescent="0.2">
      <c r="B293" s="193"/>
      <c r="D293" s="186" t="s">
        <v>131</v>
      </c>
      <c r="E293" s="194" t="s">
        <v>1</v>
      </c>
      <c r="F293" s="195" t="s">
        <v>381</v>
      </c>
      <c r="H293" s="196">
        <v>1.0649999999999999</v>
      </c>
      <c r="L293" s="193"/>
      <c r="M293" s="197"/>
      <c r="N293" s="198"/>
      <c r="O293" s="198"/>
      <c r="P293" s="198"/>
      <c r="Q293" s="198"/>
      <c r="R293" s="198"/>
      <c r="S293" s="198"/>
      <c r="T293" s="199"/>
      <c r="AT293" s="194" t="s">
        <v>131</v>
      </c>
      <c r="AU293" s="194" t="s">
        <v>82</v>
      </c>
      <c r="AV293" s="192" t="s">
        <v>82</v>
      </c>
      <c r="AW293" s="192" t="s">
        <v>28</v>
      </c>
      <c r="AX293" s="192" t="s">
        <v>72</v>
      </c>
      <c r="AY293" s="194" t="s">
        <v>124</v>
      </c>
    </row>
    <row r="294" spans="1:65" s="192" customFormat="1" x14ac:dyDescent="0.2">
      <c r="B294" s="193"/>
      <c r="D294" s="186" t="s">
        <v>131</v>
      </c>
      <c r="E294" s="194" t="s">
        <v>1</v>
      </c>
      <c r="F294" s="195" t="s">
        <v>382</v>
      </c>
      <c r="H294" s="196">
        <v>0.90800000000000003</v>
      </c>
      <c r="L294" s="193"/>
      <c r="M294" s="197"/>
      <c r="N294" s="198"/>
      <c r="O294" s="198"/>
      <c r="P294" s="198"/>
      <c r="Q294" s="198"/>
      <c r="R294" s="198"/>
      <c r="S294" s="198"/>
      <c r="T294" s="199"/>
      <c r="AT294" s="194" t="s">
        <v>131</v>
      </c>
      <c r="AU294" s="194" t="s">
        <v>82</v>
      </c>
      <c r="AV294" s="192" t="s">
        <v>82</v>
      </c>
      <c r="AW294" s="192" t="s">
        <v>28</v>
      </c>
      <c r="AX294" s="192" t="s">
        <v>72</v>
      </c>
      <c r="AY294" s="194" t="s">
        <v>124</v>
      </c>
    </row>
    <row r="295" spans="1:65" s="192" customFormat="1" x14ac:dyDescent="0.2">
      <c r="B295" s="193"/>
      <c r="D295" s="186" t="s">
        <v>131</v>
      </c>
      <c r="E295" s="194" t="s">
        <v>1</v>
      </c>
      <c r="F295" s="195" t="s">
        <v>383</v>
      </c>
      <c r="H295" s="196">
        <v>1.198</v>
      </c>
      <c r="L295" s="193"/>
      <c r="M295" s="197"/>
      <c r="N295" s="198"/>
      <c r="O295" s="198"/>
      <c r="P295" s="198"/>
      <c r="Q295" s="198"/>
      <c r="R295" s="198"/>
      <c r="S295" s="198"/>
      <c r="T295" s="199"/>
      <c r="AT295" s="194" t="s">
        <v>131</v>
      </c>
      <c r="AU295" s="194" t="s">
        <v>82</v>
      </c>
      <c r="AV295" s="192" t="s">
        <v>82</v>
      </c>
      <c r="AW295" s="192" t="s">
        <v>28</v>
      </c>
      <c r="AX295" s="192" t="s">
        <v>72</v>
      </c>
      <c r="AY295" s="194" t="s">
        <v>124</v>
      </c>
    </row>
    <row r="296" spans="1:65" s="192" customFormat="1" x14ac:dyDescent="0.2">
      <c r="B296" s="193"/>
      <c r="D296" s="186" t="s">
        <v>131</v>
      </c>
      <c r="E296" s="194" t="s">
        <v>1</v>
      </c>
      <c r="F296" s="195" t="s">
        <v>384</v>
      </c>
      <c r="H296" s="196">
        <v>1.0649999999999999</v>
      </c>
      <c r="L296" s="193"/>
      <c r="M296" s="197"/>
      <c r="N296" s="198"/>
      <c r="O296" s="198"/>
      <c r="P296" s="198"/>
      <c r="Q296" s="198"/>
      <c r="R296" s="198"/>
      <c r="S296" s="198"/>
      <c r="T296" s="199"/>
      <c r="AT296" s="194" t="s">
        <v>131</v>
      </c>
      <c r="AU296" s="194" t="s">
        <v>82</v>
      </c>
      <c r="AV296" s="192" t="s">
        <v>82</v>
      </c>
      <c r="AW296" s="192" t="s">
        <v>28</v>
      </c>
      <c r="AX296" s="192" t="s">
        <v>72</v>
      </c>
      <c r="AY296" s="194" t="s">
        <v>124</v>
      </c>
    </row>
    <row r="297" spans="1:65" s="210" customFormat="1" x14ac:dyDescent="0.2">
      <c r="B297" s="211"/>
      <c r="D297" s="186" t="s">
        <v>131</v>
      </c>
      <c r="E297" s="212" t="s">
        <v>1</v>
      </c>
      <c r="F297" s="213" t="s">
        <v>140</v>
      </c>
      <c r="H297" s="214">
        <v>6.5469999999999988</v>
      </c>
      <c r="L297" s="211"/>
      <c r="M297" s="215"/>
      <c r="N297" s="216"/>
      <c r="O297" s="216"/>
      <c r="P297" s="216"/>
      <c r="Q297" s="216"/>
      <c r="R297" s="216"/>
      <c r="S297" s="216"/>
      <c r="T297" s="217"/>
      <c r="AT297" s="212" t="s">
        <v>131</v>
      </c>
      <c r="AU297" s="212" t="s">
        <v>82</v>
      </c>
      <c r="AV297" s="210" t="s">
        <v>129</v>
      </c>
      <c r="AW297" s="210" t="s">
        <v>28</v>
      </c>
      <c r="AX297" s="210" t="s">
        <v>80</v>
      </c>
      <c r="AY297" s="212" t="s">
        <v>124</v>
      </c>
    </row>
    <row r="298" spans="1:65" s="99" customFormat="1" ht="16.5" customHeight="1" x14ac:dyDescent="0.2">
      <c r="A298" s="100"/>
      <c r="B298" s="97"/>
      <c r="C298" s="173">
        <v>37</v>
      </c>
      <c r="D298" s="173" t="s">
        <v>125</v>
      </c>
      <c r="E298" s="174" t="s">
        <v>386</v>
      </c>
      <c r="F298" s="175" t="s">
        <v>387</v>
      </c>
      <c r="G298" s="176" t="s">
        <v>181</v>
      </c>
      <c r="H298" s="177">
        <v>21.411999999999999</v>
      </c>
      <c r="I298" s="86">
        <v>0</v>
      </c>
      <c r="J298" s="178">
        <f>ROUND(I298*H298,2)</f>
        <v>0</v>
      </c>
      <c r="K298" s="179"/>
      <c r="L298" s="97"/>
      <c r="M298" s="180" t="s">
        <v>1</v>
      </c>
      <c r="N298" s="181" t="s">
        <v>37</v>
      </c>
      <c r="O298" s="182">
        <v>1.431</v>
      </c>
      <c r="P298" s="182">
        <f>O298*H298</f>
        <v>30.640571999999999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100"/>
      <c r="V298" s="100"/>
      <c r="W298" s="100"/>
      <c r="X298" s="100"/>
      <c r="Y298" s="100"/>
      <c r="Z298" s="100"/>
      <c r="AA298" s="100"/>
      <c r="AB298" s="100"/>
      <c r="AC298" s="100"/>
      <c r="AD298" s="100"/>
      <c r="AE298" s="100"/>
      <c r="AR298" s="184" t="s">
        <v>129</v>
      </c>
      <c r="AT298" s="184" t="s">
        <v>125</v>
      </c>
      <c r="AU298" s="184" t="s">
        <v>82</v>
      </c>
      <c r="AY298" s="88" t="s">
        <v>124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88" t="s">
        <v>80</v>
      </c>
      <c r="BK298" s="185">
        <f>ROUND(I298*H298,2)</f>
        <v>0</v>
      </c>
      <c r="BL298" s="88" t="s">
        <v>129</v>
      </c>
      <c r="BM298" s="184" t="s">
        <v>388</v>
      </c>
    </row>
    <row r="299" spans="1:65" s="192" customFormat="1" x14ac:dyDescent="0.2">
      <c r="B299" s="193"/>
      <c r="D299" s="186" t="s">
        <v>131</v>
      </c>
      <c r="E299" s="194" t="s">
        <v>1</v>
      </c>
      <c r="F299" s="195" t="s">
        <v>389</v>
      </c>
      <c r="H299" s="196">
        <v>1.855</v>
      </c>
      <c r="L299" s="193"/>
      <c r="M299" s="197"/>
      <c r="N299" s="198"/>
      <c r="O299" s="198"/>
      <c r="P299" s="198"/>
      <c r="Q299" s="198"/>
      <c r="R299" s="198"/>
      <c r="S299" s="198"/>
      <c r="T299" s="199"/>
      <c r="AT299" s="194" t="s">
        <v>131</v>
      </c>
      <c r="AU299" s="194" t="s">
        <v>82</v>
      </c>
      <c r="AV299" s="192" t="s">
        <v>82</v>
      </c>
      <c r="AW299" s="192" t="s">
        <v>28</v>
      </c>
      <c r="AX299" s="192" t="s">
        <v>72</v>
      </c>
      <c r="AY299" s="194" t="s">
        <v>124</v>
      </c>
    </row>
    <row r="300" spans="1:65" s="192" customFormat="1" x14ac:dyDescent="0.2">
      <c r="B300" s="193"/>
      <c r="D300" s="186" t="s">
        <v>131</v>
      </c>
      <c r="E300" s="194" t="s">
        <v>1</v>
      </c>
      <c r="F300" s="195" t="s">
        <v>390</v>
      </c>
      <c r="H300" s="196">
        <v>1.855</v>
      </c>
      <c r="L300" s="193"/>
      <c r="M300" s="197"/>
      <c r="N300" s="198"/>
      <c r="O300" s="198"/>
      <c r="P300" s="198"/>
      <c r="Q300" s="198"/>
      <c r="R300" s="198"/>
      <c r="S300" s="198"/>
      <c r="T300" s="199"/>
      <c r="AT300" s="194" t="s">
        <v>131</v>
      </c>
      <c r="AU300" s="194" t="s">
        <v>82</v>
      </c>
      <c r="AV300" s="192" t="s">
        <v>82</v>
      </c>
      <c r="AW300" s="192" t="s">
        <v>28</v>
      </c>
      <c r="AX300" s="192" t="s">
        <v>72</v>
      </c>
      <c r="AY300" s="194" t="s">
        <v>124</v>
      </c>
    </row>
    <row r="301" spans="1:65" s="192" customFormat="1" x14ac:dyDescent="0.2">
      <c r="B301" s="193"/>
      <c r="D301" s="186" t="s">
        <v>131</v>
      </c>
      <c r="E301" s="194" t="s">
        <v>1</v>
      </c>
      <c r="F301" s="195" t="s">
        <v>391</v>
      </c>
      <c r="H301" s="196">
        <v>1.855</v>
      </c>
      <c r="L301" s="193"/>
      <c r="M301" s="197"/>
      <c r="N301" s="198"/>
      <c r="O301" s="198"/>
      <c r="P301" s="198"/>
      <c r="Q301" s="198"/>
      <c r="R301" s="198"/>
      <c r="S301" s="198"/>
      <c r="T301" s="199"/>
      <c r="AT301" s="194" t="s">
        <v>131</v>
      </c>
      <c r="AU301" s="194" t="s">
        <v>82</v>
      </c>
      <c r="AV301" s="192" t="s">
        <v>82</v>
      </c>
      <c r="AW301" s="192" t="s">
        <v>28</v>
      </c>
      <c r="AX301" s="192" t="s">
        <v>72</v>
      </c>
      <c r="AY301" s="194" t="s">
        <v>124</v>
      </c>
    </row>
    <row r="302" spans="1:65" s="192" customFormat="1" x14ac:dyDescent="0.2">
      <c r="B302" s="193"/>
      <c r="D302" s="186" t="s">
        <v>131</v>
      </c>
      <c r="E302" s="194" t="s">
        <v>1</v>
      </c>
      <c r="F302" s="195" t="s">
        <v>392</v>
      </c>
      <c r="H302" s="196">
        <v>1.855</v>
      </c>
      <c r="L302" s="193"/>
      <c r="M302" s="197"/>
      <c r="N302" s="198"/>
      <c r="O302" s="198"/>
      <c r="P302" s="198"/>
      <c r="Q302" s="198"/>
      <c r="R302" s="198"/>
      <c r="S302" s="198"/>
      <c r="T302" s="199"/>
      <c r="AT302" s="194" t="s">
        <v>131</v>
      </c>
      <c r="AU302" s="194" t="s">
        <v>82</v>
      </c>
      <c r="AV302" s="192" t="s">
        <v>82</v>
      </c>
      <c r="AW302" s="192" t="s">
        <v>28</v>
      </c>
      <c r="AX302" s="192" t="s">
        <v>72</v>
      </c>
      <c r="AY302" s="194" t="s">
        <v>124</v>
      </c>
    </row>
    <row r="303" spans="1:65" s="192" customFormat="1" x14ac:dyDescent="0.2">
      <c r="B303" s="193"/>
      <c r="D303" s="186" t="s">
        <v>131</v>
      </c>
      <c r="E303" s="194" t="s">
        <v>1</v>
      </c>
      <c r="F303" s="195" t="s">
        <v>393</v>
      </c>
      <c r="H303" s="196">
        <v>1.968</v>
      </c>
      <c r="L303" s="193"/>
      <c r="M303" s="197"/>
      <c r="N303" s="198"/>
      <c r="O303" s="198"/>
      <c r="P303" s="198"/>
      <c r="Q303" s="198"/>
      <c r="R303" s="198"/>
      <c r="S303" s="198"/>
      <c r="T303" s="199"/>
      <c r="AT303" s="194" t="s">
        <v>131</v>
      </c>
      <c r="AU303" s="194" t="s">
        <v>82</v>
      </c>
      <c r="AV303" s="192" t="s">
        <v>82</v>
      </c>
      <c r="AW303" s="192" t="s">
        <v>28</v>
      </c>
      <c r="AX303" s="192" t="s">
        <v>72</v>
      </c>
      <c r="AY303" s="194" t="s">
        <v>124</v>
      </c>
    </row>
    <row r="304" spans="1:65" s="192" customFormat="1" x14ac:dyDescent="0.2">
      <c r="B304" s="193"/>
      <c r="D304" s="186" t="s">
        <v>131</v>
      </c>
      <c r="E304" s="194" t="s">
        <v>1</v>
      </c>
      <c r="F304" s="195" t="s">
        <v>394</v>
      </c>
      <c r="H304" s="196">
        <v>1.855</v>
      </c>
      <c r="L304" s="193"/>
      <c r="M304" s="197"/>
      <c r="N304" s="198"/>
      <c r="O304" s="198"/>
      <c r="P304" s="198"/>
      <c r="Q304" s="198"/>
      <c r="R304" s="198"/>
      <c r="S304" s="198"/>
      <c r="T304" s="199"/>
      <c r="AT304" s="194" t="s">
        <v>131</v>
      </c>
      <c r="AU304" s="194" t="s">
        <v>82</v>
      </c>
      <c r="AV304" s="192" t="s">
        <v>82</v>
      </c>
      <c r="AW304" s="192" t="s">
        <v>28</v>
      </c>
      <c r="AX304" s="192" t="s">
        <v>72</v>
      </c>
      <c r="AY304" s="194" t="s">
        <v>124</v>
      </c>
    </row>
    <row r="305" spans="1:65" s="192" customFormat="1" x14ac:dyDescent="0.2">
      <c r="B305" s="193"/>
      <c r="D305" s="186" t="s">
        <v>131</v>
      </c>
      <c r="E305" s="194" t="s">
        <v>1</v>
      </c>
      <c r="F305" s="195" t="s">
        <v>395</v>
      </c>
      <c r="H305" s="196">
        <v>1.855</v>
      </c>
      <c r="L305" s="193"/>
      <c r="M305" s="197"/>
      <c r="N305" s="198"/>
      <c r="O305" s="198"/>
      <c r="P305" s="198"/>
      <c r="Q305" s="198"/>
      <c r="R305" s="198"/>
      <c r="S305" s="198"/>
      <c r="T305" s="199"/>
      <c r="AT305" s="194" t="s">
        <v>131</v>
      </c>
      <c r="AU305" s="194" t="s">
        <v>82</v>
      </c>
      <c r="AV305" s="192" t="s">
        <v>82</v>
      </c>
      <c r="AW305" s="192" t="s">
        <v>28</v>
      </c>
      <c r="AX305" s="192" t="s">
        <v>72</v>
      </c>
      <c r="AY305" s="194" t="s">
        <v>124</v>
      </c>
    </row>
    <row r="306" spans="1:65" s="192" customFormat="1" x14ac:dyDescent="0.2">
      <c r="B306" s="193"/>
      <c r="D306" s="186" t="s">
        <v>131</v>
      </c>
      <c r="E306" s="194" t="s">
        <v>1</v>
      </c>
      <c r="F306" s="195" t="s">
        <v>396</v>
      </c>
      <c r="H306" s="196">
        <v>1.476</v>
      </c>
      <c r="L306" s="193"/>
      <c r="M306" s="197"/>
      <c r="N306" s="198"/>
      <c r="O306" s="198"/>
      <c r="P306" s="198"/>
      <c r="Q306" s="198"/>
      <c r="R306" s="198"/>
      <c r="S306" s="198"/>
      <c r="T306" s="199"/>
      <c r="AT306" s="194" t="s">
        <v>131</v>
      </c>
      <c r="AU306" s="194" t="s">
        <v>82</v>
      </c>
      <c r="AV306" s="192" t="s">
        <v>82</v>
      </c>
      <c r="AW306" s="192" t="s">
        <v>28</v>
      </c>
      <c r="AX306" s="192" t="s">
        <v>72</v>
      </c>
      <c r="AY306" s="194" t="s">
        <v>124</v>
      </c>
    </row>
    <row r="307" spans="1:65" s="192" customFormat="1" x14ac:dyDescent="0.2">
      <c r="B307" s="193"/>
      <c r="D307" s="186" t="s">
        <v>131</v>
      </c>
      <c r="E307" s="194" t="s">
        <v>1</v>
      </c>
      <c r="F307" s="195" t="s">
        <v>397</v>
      </c>
      <c r="H307" s="196">
        <v>1.3919999999999999</v>
      </c>
      <c r="L307" s="193"/>
      <c r="M307" s="197"/>
      <c r="N307" s="198"/>
      <c r="O307" s="198"/>
      <c r="P307" s="198"/>
      <c r="Q307" s="198"/>
      <c r="R307" s="198"/>
      <c r="S307" s="198"/>
      <c r="T307" s="199"/>
      <c r="AT307" s="194" t="s">
        <v>131</v>
      </c>
      <c r="AU307" s="194" t="s">
        <v>82</v>
      </c>
      <c r="AV307" s="192" t="s">
        <v>82</v>
      </c>
      <c r="AW307" s="192" t="s">
        <v>28</v>
      </c>
      <c r="AX307" s="192" t="s">
        <v>72</v>
      </c>
      <c r="AY307" s="194" t="s">
        <v>124</v>
      </c>
    </row>
    <row r="308" spans="1:65" s="192" customFormat="1" x14ac:dyDescent="0.2">
      <c r="B308" s="193"/>
      <c r="D308" s="186" t="s">
        <v>131</v>
      </c>
      <c r="E308" s="194" t="s">
        <v>1</v>
      </c>
      <c r="F308" s="195" t="s">
        <v>398</v>
      </c>
      <c r="H308" s="196">
        <v>1.3919999999999999</v>
      </c>
      <c r="L308" s="193"/>
      <c r="M308" s="197"/>
      <c r="N308" s="198"/>
      <c r="O308" s="198"/>
      <c r="P308" s="198"/>
      <c r="Q308" s="198"/>
      <c r="R308" s="198"/>
      <c r="S308" s="198"/>
      <c r="T308" s="199"/>
      <c r="AT308" s="194" t="s">
        <v>131</v>
      </c>
      <c r="AU308" s="194" t="s">
        <v>82</v>
      </c>
      <c r="AV308" s="192" t="s">
        <v>82</v>
      </c>
      <c r="AW308" s="192" t="s">
        <v>28</v>
      </c>
      <c r="AX308" s="192" t="s">
        <v>72</v>
      </c>
      <c r="AY308" s="194" t="s">
        <v>124</v>
      </c>
    </row>
    <row r="309" spans="1:65" s="192" customFormat="1" x14ac:dyDescent="0.2">
      <c r="B309" s="193"/>
      <c r="D309" s="186" t="s">
        <v>131</v>
      </c>
      <c r="E309" s="194" t="s">
        <v>1</v>
      </c>
      <c r="F309" s="195" t="s">
        <v>399</v>
      </c>
      <c r="H309" s="196">
        <v>1.331</v>
      </c>
      <c r="L309" s="193"/>
      <c r="M309" s="197"/>
      <c r="N309" s="198"/>
      <c r="O309" s="198"/>
      <c r="P309" s="198"/>
      <c r="Q309" s="198"/>
      <c r="R309" s="198"/>
      <c r="S309" s="198"/>
      <c r="T309" s="199"/>
      <c r="AT309" s="194" t="s">
        <v>131</v>
      </c>
      <c r="AU309" s="194" t="s">
        <v>82</v>
      </c>
      <c r="AV309" s="192" t="s">
        <v>82</v>
      </c>
      <c r="AW309" s="192" t="s">
        <v>28</v>
      </c>
      <c r="AX309" s="192" t="s">
        <v>72</v>
      </c>
      <c r="AY309" s="194" t="s">
        <v>124</v>
      </c>
    </row>
    <row r="310" spans="1:65" s="192" customFormat="1" x14ac:dyDescent="0.2">
      <c r="B310" s="193"/>
      <c r="D310" s="186" t="s">
        <v>131</v>
      </c>
      <c r="E310" s="194" t="s">
        <v>1</v>
      </c>
      <c r="F310" s="195" t="s">
        <v>400</v>
      </c>
      <c r="H310" s="196">
        <v>1.331</v>
      </c>
      <c r="L310" s="193"/>
      <c r="M310" s="197"/>
      <c r="N310" s="198"/>
      <c r="O310" s="198"/>
      <c r="P310" s="198"/>
      <c r="Q310" s="198"/>
      <c r="R310" s="198"/>
      <c r="S310" s="198"/>
      <c r="T310" s="199"/>
      <c r="AT310" s="194" t="s">
        <v>131</v>
      </c>
      <c r="AU310" s="194" t="s">
        <v>82</v>
      </c>
      <c r="AV310" s="192" t="s">
        <v>82</v>
      </c>
      <c r="AW310" s="192" t="s">
        <v>28</v>
      </c>
      <c r="AX310" s="192" t="s">
        <v>72</v>
      </c>
      <c r="AY310" s="194" t="s">
        <v>124</v>
      </c>
    </row>
    <row r="311" spans="1:65" s="192" customFormat="1" x14ac:dyDescent="0.2">
      <c r="B311" s="193"/>
      <c r="D311" s="186" t="s">
        <v>131</v>
      </c>
      <c r="E311" s="194" t="s">
        <v>1</v>
      </c>
      <c r="F311" s="195" t="s">
        <v>401</v>
      </c>
      <c r="H311" s="196">
        <v>1.3919999999999999</v>
      </c>
      <c r="L311" s="193"/>
      <c r="M311" s="197"/>
      <c r="N311" s="198"/>
      <c r="O311" s="198"/>
      <c r="P311" s="198"/>
      <c r="Q311" s="198"/>
      <c r="R311" s="198"/>
      <c r="S311" s="198"/>
      <c r="T311" s="199"/>
      <c r="AT311" s="194" t="s">
        <v>131</v>
      </c>
      <c r="AU311" s="194" t="s">
        <v>82</v>
      </c>
      <c r="AV311" s="192" t="s">
        <v>82</v>
      </c>
      <c r="AW311" s="192" t="s">
        <v>28</v>
      </c>
      <c r="AX311" s="192" t="s">
        <v>72</v>
      </c>
      <c r="AY311" s="194" t="s">
        <v>124</v>
      </c>
    </row>
    <row r="312" spans="1:65" s="210" customFormat="1" x14ac:dyDescent="0.2">
      <c r="B312" s="211"/>
      <c r="D312" s="186" t="s">
        <v>131</v>
      </c>
      <c r="E312" s="212" t="s">
        <v>1</v>
      </c>
      <c r="F312" s="213" t="s">
        <v>140</v>
      </c>
      <c r="H312" s="214">
        <v>21.411999999999999</v>
      </c>
      <c r="L312" s="211"/>
      <c r="M312" s="215"/>
      <c r="N312" s="216"/>
      <c r="O312" s="216"/>
      <c r="P312" s="216"/>
      <c r="Q312" s="216"/>
      <c r="R312" s="216"/>
      <c r="S312" s="216"/>
      <c r="T312" s="217"/>
      <c r="AT312" s="212" t="s">
        <v>131</v>
      </c>
      <c r="AU312" s="212" t="s">
        <v>82</v>
      </c>
      <c r="AV312" s="210" t="s">
        <v>129</v>
      </c>
      <c r="AW312" s="210" t="s">
        <v>28</v>
      </c>
      <c r="AX312" s="210" t="s">
        <v>80</v>
      </c>
      <c r="AY312" s="212" t="s">
        <v>124</v>
      </c>
    </row>
    <row r="313" spans="1:65" s="99" customFormat="1" ht="16.5" customHeight="1" x14ac:dyDescent="0.2">
      <c r="A313" s="100"/>
      <c r="B313" s="97"/>
      <c r="C313" s="173">
        <v>38</v>
      </c>
      <c r="D313" s="173" t="s">
        <v>125</v>
      </c>
      <c r="E313" s="174" t="s">
        <v>403</v>
      </c>
      <c r="F313" s="175" t="s">
        <v>404</v>
      </c>
      <c r="G313" s="176" t="s">
        <v>181</v>
      </c>
      <c r="H313" s="177">
        <v>8.1880000000000006</v>
      </c>
      <c r="I313" s="86">
        <v>0</v>
      </c>
      <c r="J313" s="178">
        <f>ROUND(I313*H313,2)</f>
        <v>0</v>
      </c>
      <c r="K313" s="179"/>
      <c r="L313" s="97"/>
      <c r="M313" s="180" t="s">
        <v>1</v>
      </c>
      <c r="N313" s="181" t="s">
        <v>37</v>
      </c>
      <c r="O313" s="182">
        <v>2.5920000000000001</v>
      </c>
      <c r="P313" s="182">
        <f>O313*H313</f>
        <v>21.223296000000001</v>
      </c>
      <c r="Q313" s="182">
        <v>0</v>
      </c>
      <c r="R313" s="182">
        <f>Q313*H313</f>
        <v>0</v>
      </c>
      <c r="S313" s="182">
        <v>0</v>
      </c>
      <c r="T313" s="183">
        <f>S313*H313</f>
        <v>0</v>
      </c>
      <c r="U313" s="100"/>
      <c r="V313" s="100"/>
      <c r="W313" s="100"/>
      <c r="X313" s="100"/>
      <c r="Y313" s="100"/>
      <c r="Z313" s="100"/>
      <c r="AA313" s="100"/>
      <c r="AB313" s="100"/>
      <c r="AC313" s="100"/>
      <c r="AD313" s="100"/>
      <c r="AE313" s="100"/>
      <c r="AR313" s="184" t="s">
        <v>129</v>
      </c>
      <c r="AT313" s="184" t="s">
        <v>125</v>
      </c>
      <c r="AU313" s="184" t="s">
        <v>82</v>
      </c>
      <c r="AY313" s="88" t="s">
        <v>124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88" t="s">
        <v>80</v>
      </c>
      <c r="BK313" s="185">
        <f>ROUND(I313*H313,2)</f>
        <v>0</v>
      </c>
      <c r="BL313" s="88" t="s">
        <v>129</v>
      </c>
      <c r="BM313" s="184" t="s">
        <v>405</v>
      </c>
    </row>
    <row r="314" spans="1:65" s="192" customFormat="1" x14ac:dyDescent="0.2">
      <c r="B314" s="193"/>
      <c r="D314" s="186" t="s">
        <v>131</v>
      </c>
      <c r="E314" s="194" t="s">
        <v>1</v>
      </c>
      <c r="F314" s="195" t="s">
        <v>406</v>
      </c>
      <c r="H314" s="196">
        <v>1.129</v>
      </c>
      <c r="L314" s="193"/>
      <c r="M314" s="197"/>
      <c r="N314" s="198"/>
      <c r="O314" s="198"/>
      <c r="P314" s="198"/>
      <c r="Q314" s="198"/>
      <c r="R314" s="198"/>
      <c r="S314" s="198"/>
      <c r="T314" s="199"/>
      <c r="AT314" s="194" t="s">
        <v>131</v>
      </c>
      <c r="AU314" s="194" t="s">
        <v>82</v>
      </c>
      <c r="AV314" s="192" t="s">
        <v>82</v>
      </c>
      <c r="AW314" s="192" t="s">
        <v>28</v>
      </c>
      <c r="AX314" s="192" t="s">
        <v>72</v>
      </c>
      <c r="AY314" s="194" t="s">
        <v>124</v>
      </c>
    </row>
    <row r="315" spans="1:65" s="192" customFormat="1" x14ac:dyDescent="0.2">
      <c r="B315" s="193"/>
      <c r="D315" s="186" t="s">
        <v>131</v>
      </c>
      <c r="E315" s="194" t="s">
        <v>1</v>
      </c>
      <c r="F315" s="195" t="s">
        <v>407</v>
      </c>
      <c r="H315" s="196">
        <v>1.161</v>
      </c>
      <c r="L315" s="193"/>
      <c r="M315" s="197"/>
      <c r="N315" s="198"/>
      <c r="O315" s="198"/>
      <c r="P315" s="198"/>
      <c r="Q315" s="198"/>
      <c r="R315" s="198"/>
      <c r="S315" s="198"/>
      <c r="T315" s="199"/>
      <c r="AT315" s="194" t="s">
        <v>131</v>
      </c>
      <c r="AU315" s="194" t="s">
        <v>82</v>
      </c>
      <c r="AV315" s="192" t="s">
        <v>82</v>
      </c>
      <c r="AW315" s="192" t="s">
        <v>28</v>
      </c>
      <c r="AX315" s="192" t="s">
        <v>72</v>
      </c>
      <c r="AY315" s="194" t="s">
        <v>124</v>
      </c>
    </row>
    <row r="316" spans="1:65" s="192" customFormat="1" x14ac:dyDescent="0.2">
      <c r="B316" s="193"/>
      <c r="D316" s="186" t="s">
        <v>131</v>
      </c>
      <c r="E316" s="194" t="s">
        <v>1</v>
      </c>
      <c r="F316" s="195" t="s">
        <v>408</v>
      </c>
      <c r="H316" s="196">
        <v>1.097</v>
      </c>
      <c r="L316" s="193"/>
      <c r="M316" s="197"/>
      <c r="N316" s="198"/>
      <c r="O316" s="198"/>
      <c r="P316" s="198"/>
      <c r="Q316" s="198"/>
      <c r="R316" s="198"/>
      <c r="S316" s="198"/>
      <c r="T316" s="199"/>
      <c r="AT316" s="194" t="s">
        <v>131</v>
      </c>
      <c r="AU316" s="194" t="s">
        <v>82</v>
      </c>
      <c r="AV316" s="192" t="s">
        <v>82</v>
      </c>
      <c r="AW316" s="192" t="s">
        <v>28</v>
      </c>
      <c r="AX316" s="192" t="s">
        <v>72</v>
      </c>
      <c r="AY316" s="194" t="s">
        <v>124</v>
      </c>
    </row>
    <row r="317" spans="1:65" s="192" customFormat="1" x14ac:dyDescent="0.2">
      <c r="B317" s="193"/>
      <c r="D317" s="186" t="s">
        <v>131</v>
      </c>
      <c r="E317" s="194" t="s">
        <v>1</v>
      </c>
      <c r="F317" s="195" t="s">
        <v>409</v>
      </c>
      <c r="H317" s="196">
        <v>1.0649999999999999</v>
      </c>
      <c r="L317" s="193"/>
      <c r="M317" s="197"/>
      <c r="N317" s="198"/>
      <c r="O317" s="198"/>
      <c r="P317" s="198"/>
      <c r="Q317" s="198"/>
      <c r="R317" s="198"/>
      <c r="S317" s="198"/>
      <c r="T317" s="199"/>
      <c r="AT317" s="194" t="s">
        <v>131</v>
      </c>
      <c r="AU317" s="194" t="s">
        <v>82</v>
      </c>
      <c r="AV317" s="192" t="s">
        <v>82</v>
      </c>
      <c r="AW317" s="192" t="s">
        <v>28</v>
      </c>
      <c r="AX317" s="192" t="s">
        <v>72</v>
      </c>
      <c r="AY317" s="194" t="s">
        <v>124</v>
      </c>
    </row>
    <row r="318" spans="1:65" s="192" customFormat="1" x14ac:dyDescent="0.2">
      <c r="B318" s="193"/>
      <c r="D318" s="186" t="s">
        <v>131</v>
      </c>
      <c r="E318" s="194" t="s">
        <v>1</v>
      </c>
      <c r="F318" s="195" t="s">
        <v>410</v>
      </c>
      <c r="H318" s="196">
        <v>0.22600000000000001</v>
      </c>
      <c r="L318" s="193"/>
      <c r="M318" s="197"/>
      <c r="N318" s="198"/>
      <c r="O318" s="198"/>
      <c r="P318" s="198"/>
      <c r="Q318" s="198"/>
      <c r="R318" s="198"/>
      <c r="S318" s="198"/>
      <c r="T318" s="199"/>
      <c r="AT318" s="194" t="s">
        <v>131</v>
      </c>
      <c r="AU318" s="194" t="s">
        <v>82</v>
      </c>
      <c r="AV318" s="192" t="s">
        <v>82</v>
      </c>
      <c r="AW318" s="192" t="s">
        <v>28</v>
      </c>
      <c r="AX318" s="192" t="s">
        <v>72</v>
      </c>
      <c r="AY318" s="194" t="s">
        <v>124</v>
      </c>
    </row>
    <row r="319" spans="1:65" s="192" customFormat="1" x14ac:dyDescent="0.2">
      <c r="B319" s="193"/>
      <c r="D319" s="186" t="s">
        <v>131</v>
      </c>
      <c r="E319" s="194" t="s">
        <v>1</v>
      </c>
      <c r="F319" s="195" t="s">
        <v>411</v>
      </c>
      <c r="H319" s="196">
        <v>0.48399999999999999</v>
      </c>
      <c r="L319" s="193"/>
      <c r="M319" s="197"/>
      <c r="N319" s="198"/>
      <c r="O319" s="198"/>
      <c r="P319" s="198"/>
      <c r="Q319" s="198"/>
      <c r="R319" s="198"/>
      <c r="S319" s="198"/>
      <c r="T319" s="199"/>
      <c r="AT319" s="194" t="s">
        <v>131</v>
      </c>
      <c r="AU319" s="194" t="s">
        <v>82</v>
      </c>
      <c r="AV319" s="192" t="s">
        <v>82</v>
      </c>
      <c r="AW319" s="192" t="s">
        <v>28</v>
      </c>
      <c r="AX319" s="192" t="s">
        <v>72</v>
      </c>
      <c r="AY319" s="194" t="s">
        <v>124</v>
      </c>
    </row>
    <row r="320" spans="1:65" s="192" customFormat="1" x14ac:dyDescent="0.2">
      <c r="B320" s="193"/>
      <c r="D320" s="186" t="s">
        <v>131</v>
      </c>
      <c r="E320" s="194" t="s">
        <v>1</v>
      </c>
      <c r="F320" s="195" t="s">
        <v>412</v>
      </c>
      <c r="H320" s="196">
        <v>1.0649999999999999</v>
      </c>
      <c r="L320" s="193"/>
      <c r="M320" s="197"/>
      <c r="N320" s="198"/>
      <c r="O320" s="198"/>
      <c r="P320" s="198"/>
      <c r="Q320" s="198"/>
      <c r="R320" s="198"/>
      <c r="S320" s="198"/>
      <c r="T320" s="199"/>
      <c r="AT320" s="194" t="s">
        <v>131</v>
      </c>
      <c r="AU320" s="194" t="s">
        <v>82</v>
      </c>
      <c r="AV320" s="192" t="s">
        <v>82</v>
      </c>
      <c r="AW320" s="192" t="s">
        <v>28</v>
      </c>
      <c r="AX320" s="192" t="s">
        <v>72</v>
      </c>
      <c r="AY320" s="194" t="s">
        <v>124</v>
      </c>
    </row>
    <row r="321" spans="1:65" s="192" customFormat="1" x14ac:dyDescent="0.2">
      <c r="B321" s="193"/>
      <c r="D321" s="186" t="s">
        <v>131</v>
      </c>
      <c r="E321" s="194" t="s">
        <v>1</v>
      </c>
      <c r="F321" s="195" t="s">
        <v>413</v>
      </c>
      <c r="H321" s="196">
        <v>0.23</v>
      </c>
      <c r="L321" s="193"/>
      <c r="M321" s="197"/>
      <c r="N321" s="198"/>
      <c r="O321" s="198"/>
      <c r="P321" s="198"/>
      <c r="Q321" s="198"/>
      <c r="R321" s="198"/>
      <c r="S321" s="198"/>
      <c r="T321" s="199"/>
      <c r="AT321" s="194" t="s">
        <v>131</v>
      </c>
      <c r="AU321" s="194" t="s">
        <v>82</v>
      </c>
      <c r="AV321" s="192" t="s">
        <v>82</v>
      </c>
      <c r="AW321" s="192" t="s">
        <v>28</v>
      </c>
      <c r="AX321" s="192" t="s">
        <v>72</v>
      </c>
      <c r="AY321" s="194" t="s">
        <v>124</v>
      </c>
    </row>
    <row r="322" spans="1:65" s="192" customFormat="1" x14ac:dyDescent="0.2">
      <c r="B322" s="193"/>
      <c r="D322" s="186" t="s">
        <v>131</v>
      </c>
      <c r="E322" s="194" t="s">
        <v>1</v>
      </c>
      <c r="F322" s="195" t="s">
        <v>414</v>
      </c>
      <c r="H322" s="196">
        <v>6.0999999999999999E-2</v>
      </c>
      <c r="L322" s="193"/>
      <c r="M322" s="197"/>
      <c r="N322" s="198"/>
      <c r="O322" s="198"/>
      <c r="P322" s="198"/>
      <c r="Q322" s="198"/>
      <c r="R322" s="198"/>
      <c r="S322" s="198"/>
      <c r="T322" s="199"/>
      <c r="AT322" s="194" t="s">
        <v>131</v>
      </c>
      <c r="AU322" s="194" t="s">
        <v>82</v>
      </c>
      <c r="AV322" s="192" t="s">
        <v>82</v>
      </c>
      <c r="AW322" s="192" t="s">
        <v>28</v>
      </c>
      <c r="AX322" s="192" t="s">
        <v>72</v>
      </c>
      <c r="AY322" s="194" t="s">
        <v>124</v>
      </c>
    </row>
    <row r="323" spans="1:65" s="192" customFormat="1" x14ac:dyDescent="0.2">
      <c r="B323" s="193"/>
      <c r="D323" s="186" t="s">
        <v>131</v>
      </c>
      <c r="E323" s="194" t="s">
        <v>1</v>
      </c>
      <c r="F323" s="195" t="s">
        <v>415</v>
      </c>
      <c r="H323" s="196">
        <v>0.48399999999999999</v>
      </c>
      <c r="L323" s="193"/>
      <c r="M323" s="197"/>
      <c r="N323" s="198"/>
      <c r="O323" s="198"/>
      <c r="P323" s="198"/>
      <c r="Q323" s="198"/>
      <c r="R323" s="198"/>
      <c r="S323" s="198"/>
      <c r="T323" s="199"/>
      <c r="AT323" s="194" t="s">
        <v>131</v>
      </c>
      <c r="AU323" s="194" t="s">
        <v>82</v>
      </c>
      <c r="AV323" s="192" t="s">
        <v>82</v>
      </c>
      <c r="AW323" s="192" t="s">
        <v>28</v>
      </c>
      <c r="AX323" s="192" t="s">
        <v>72</v>
      </c>
      <c r="AY323" s="194" t="s">
        <v>124</v>
      </c>
    </row>
    <row r="324" spans="1:65" s="192" customFormat="1" x14ac:dyDescent="0.2">
      <c r="B324" s="193"/>
      <c r="D324" s="186" t="s">
        <v>131</v>
      </c>
      <c r="E324" s="194" t="s">
        <v>1</v>
      </c>
      <c r="F324" s="195" t="s">
        <v>416</v>
      </c>
      <c r="H324" s="196">
        <v>0.61699999999999999</v>
      </c>
      <c r="L324" s="193"/>
      <c r="M324" s="197"/>
      <c r="N324" s="198"/>
      <c r="O324" s="198"/>
      <c r="P324" s="198"/>
      <c r="Q324" s="198"/>
      <c r="R324" s="198"/>
      <c r="S324" s="198"/>
      <c r="T324" s="199"/>
      <c r="AT324" s="194" t="s">
        <v>131</v>
      </c>
      <c r="AU324" s="194" t="s">
        <v>82</v>
      </c>
      <c r="AV324" s="192" t="s">
        <v>82</v>
      </c>
      <c r="AW324" s="192" t="s">
        <v>28</v>
      </c>
      <c r="AX324" s="192" t="s">
        <v>72</v>
      </c>
      <c r="AY324" s="194" t="s">
        <v>124</v>
      </c>
    </row>
    <row r="325" spans="1:65" s="192" customFormat="1" x14ac:dyDescent="0.2">
      <c r="B325" s="193"/>
      <c r="D325" s="186" t="s">
        <v>131</v>
      </c>
      <c r="E325" s="194" t="s">
        <v>1</v>
      </c>
      <c r="F325" s="195" t="s">
        <v>417</v>
      </c>
      <c r="H325" s="196">
        <v>0.48399999999999999</v>
      </c>
      <c r="L325" s="193"/>
      <c r="M325" s="197"/>
      <c r="N325" s="198"/>
      <c r="O325" s="198"/>
      <c r="P325" s="198"/>
      <c r="Q325" s="198"/>
      <c r="R325" s="198"/>
      <c r="S325" s="198"/>
      <c r="T325" s="199"/>
      <c r="AT325" s="194" t="s">
        <v>131</v>
      </c>
      <c r="AU325" s="194" t="s">
        <v>82</v>
      </c>
      <c r="AV325" s="192" t="s">
        <v>82</v>
      </c>
      <c r="AW325" s="192" t="s">
        <v>28</v>
      </c>
      <c r="AX325" s="192" t="s">
        <v>72</v>
      </c>
      <c r="AY325" s="194" t="s">
        <v>124</v>
      </c>
    </row>
    <row r="326" spans="1:65" s="192" customFormat="1" x14ac:dyDescent="0.2">
      <c r="B326" s="193"/>
      <c r="D326" s="186" t="s">
        <v>131</v>
      </c>
      <c r="E326" s="194" t="s">
        <v>1</v>
      </c>
      <c r="F326" s="195" t="s">
        <v>418</v>
      </c>
      <c r="H326" s="196">
        <v>8.5000000000000006E-2</v>
      </c>
      <c r="L326" s="193"/>
      <c r="M326" s="197"/>
      <c r="N326" s="198"/>
      <c r="O326" s="198"/>
      <c r="P326" s="198"/>
      <c r="Q326" s="198"/>
      <c r="R326" s="198"/>
      <c r="S326" s="198"/>
      <c r="T326" s="199"/>
      <c r="AT326" s="194" t="s">
        <v>131</v>
      </c>
      <c r="AU326" s="194" t="s">
        <v>82</v>
      </c>
      <c r="AV326" s="192" t="s">
        <v>82</v>
      </c>
      <c r="AW326" s="192" t="s">
        <v>28</v>
      </c>
      <c r="AX326" s="192" t="s">
        <v>72</v>
      </c>
      <c r="AY326" s="194" t="s">
        <v>124</v>
      </c>
    </row>
    <row r="327" spans="1:65" s="210" customFormat="1" x14ac:dyDescent="0.2">
      <c r="B327" s="211"/>
      <c r="D327" s="186" t="s">
        <v>131</v>
      </c>
      <c r="E327" s="212" t="s">
        <v>1</v>
      </c>
      <c r="F327" s="213" t="s">
        <v>140</v>
      </c>
      <c r="H327" s="214">
        <v>8.1880000000000024</v>
      </c>
      <c r="L327" s="211"/>
      <c r="M327" s="215"/>
      <c r="N327" s="216"/>
      <c r="O327" s="216"/>
      <c r="P327" s="216"/>
      <c r="Q327" s="216"/>
      <c r="R327" s="216"/>
      <c r="S327" s="216"/>
      <c r="T327" s="217"/>
      <c r="AT327" s="212" t="s">
        <v>131</v>
      </c>
      <c r="AU327" s="212" t="s">
        <v>82</v>
      </c>
      <c r="AV327" s="210" t="s">
        <v>129</v>
      </c>
      <c r="AW327" s="210" t="s">
        <v>28</v>
      </c>
      <c r="AX327" s="210" t="s">
        <v>80</v>
      </c>
      <c r="AY327" s="212" t="s">
        <v>124</v>
      </c>
    </row>
    <row r="328" spans="1:65" s="99" customFormat="1" ht="21.75" customHeight="1" x14ac:dyDescent="0.2">
      <c r="A328" s="100"/>
      <c r="B328" s="97"/>
      <c r="C328" s="173">
        <v>39</v>
      </c>
      <c r="D328" s="173" t="s">
        <v>125</v>
      </c>
      <c r="E328" s="174" t="s">
        <v>420</v>
      </c>
      <c r="F328" s="175" t="s">
        <v>421</v>
      </c>
      <c r="G328" s="176" t="s">
        <v>128</v>
      </c>
      <c r="H328" s="177">
        <v>764.76499999999999</v>
      </c>
      <c r="I328" s="86">
        <v>0</v>
      </c>
      <c r="J328" s="178">
        <f>ROUND(I328*H328,2)</f>
        <v>0</v>
      </c>
      <c r="K328" s="179"/>
      <c r="L328" s="97"/>
      <c r="M328" s="180" t="s">
        <v>1</v>
      </c>
      <c r="N328" s="181" t="s">
        <v>37</v>
      </c>
      <c r="O328" s="182">
        <v>8.7999999999999995E-2</v>
      </c>
      <c r="P328" s="182">
        <f>O328*H328</f>
        <v>67.299319999999994</v>
      </c>
      <c r="Q328" s="182">
        <v>5.8E-4</v>
      </c>
      <c r="R328" s="182">
        <f>Q328*H328</f>
        <v>0.44356370000000001</v>
      </c>
      <c r="S328" s="182">
        <v>0</v>
      </c>
      <c r="T328" s="183">
        <f>S328*H328</f>
        <v>0</v>
      </c>
      <c r="U328" s="100"/>
      <c r="V328" s="100"/>
      <c r="W328" s="100"/>
      <c r="X328" s="100"/>
      <c r="Y328" s="100"/>
      <c r="Z328" s="100"/>
      <c r="AA328" s="100"/>
      <c r="AB328" s="100"/>
      <c r="AC328" s="100"/>
      <c r="AD328" s="100"/>
      <c r="AE328" s="100"/>
      <c r="AR328" s="184" t="s">
        <v>129</v>
      </c>
      <c r="AT328" s="184" t="s">
        <v>125</v>
      </c>
      <c r="AU328" s="184" t="s">
        <v>82</v>
      </c>
      <c r="AY328" s="88" t="s">
        <v>124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88" t="s">
        <v>80</v>
      </c>
      <c r="BK328" s="185">
        <f>ROUND(I328*H328,2)</f>
        <v>0</v>
      </c>
      <c r="BL328" s="88" t="s">
        <v>129</v>
      </c>
      <c r="BM328" s="184" t="s">
        <v>422</v>
      </c>
    </row>
    <row r="329" spans="1:65" s="192" customFormat="1" ht="20.399999999999999" x14ac:dyDescent="0.2">
      <c r="B329" s="193"/>
      <c r="D329" s="186" t="s">
        <v>131</v>
      </c>
      <c r="E329" s="194" t="s">
        <v>1</v>
      </c>
      <c r="F329" s="195" t="s">
        <v>423</v>
      </c>
      <c r="H329" s="196">
        <v>27.28</v>
      </c>
      <c r="L329" s="193"/>
      <c r="M329" s="197"/>
      <c r="N329" s="198"/>
      <c r="O329" s="198"/>
      <c r="P329" s="198"/>
      <c r="Q329" s="198"/>
      <c r="R329" s="198"/>
      <c r="S329" s="198"/>
      <c r="T329" s="199"/>
      <c r="AT329" s="194" t="s">
        <v>131</v>
      </c>
      <c r="AU329" s="194" t="s">
        <v>82</v>
      </c>
      <c r="AV329" s="192" t="s">
        <v>82</v>
      </c>
      <c r="AW329" s="192" t="s">
        <v>28</v>
      </c>
      <c r="AX329" s="192" t="s">
        <v>72</v>
      </c>
      <c r="AY329" s="194" t="s">
        <v>124</v>
      </c>
    </row>
    <row r="330" spans="1:65" s="192" customFormat="1" x14ac:dyDescent="0.2">
      <c r="B330" s="193"/>
      <c r="D330" s="186" t="s">
        <v>131</v>
      </c>
      <c r="E330" s="194" t="s">
        <v>1</v>
      </c>
      <c r="F330" s="195" t="s">
        <v>424</v>
      </c>
      <c r="H330" s="196">
        <v>158.48400000000001</v>
      </c>
      <c r="L330" s="193"/>
      <c r="M330" s="197"/>
      <c r="N330" s="198"/>
      <c r="O330" s="198"/>
      <c r="P330" s="198"/>
      <c r="Q330" s="198"/>
      <c r="R330" s="198"/>
      <c r="S330" s="198"/>
      <c r="T330" s="199"/>
      <c r="AT330" s="194" t="s">
        <v>131</v>
      </c>
      <c r="AU330" s="194" t="s">
        <v>82</v>
      </c>
      <c r="AV330" s="192" t="s">
        <v>82</v>
      </c>
      <c r="AW330" s="192" t="s">
        <v>28</v>
      </c>
      <c r="AX330" s="192" t="s">
        <v>72</v>
      </c>
      <c r="AY330" s="194" t="s">
        <v>124</v>
      </c>
    </row>
    <row r="331" spans="1:65" s="192" customFormat="1" x14ac:dyDescent="0.2">
      <c r="B331" s="193"/>
      <c r="D331" s="186" t="s">
        <v>131</v>
      </c>
      <c r="E331" s="194" t="s">
        <v>1</v>
      </c>
      <c r="F331" s="195" t="s">
        <v>425</v>
      </c>
      <c r="H331" s="196">
        <v>39.165999999999997</v>
      </c>
      <c r="L331" s="193"/>
      <c r="M331" s="197"/>
      <c r="N331" s="198"/>
      <c r="O331" s="198"/>
      <c r="P331" s="198"/>
      <c r="Q331" s="198"/>
      <c r="R331" s="198"/>
      <c r="S331" s="198"/>
      <c r="T331" s="199"/>
      <c r="AT331" s="194" t="s">
        <v>131</v>
      </c>
      <c r="AU331" s="194" t="s">
        <v>82</v>
      </c>
      <c r="AV331" s="192" t="s">
        <v>82</v>
      </c>
      <c r="AW331" s="192" t="s">
        <v>28</v>
      </c>
      <c r="AX331" s="192" t="s">
        <v>72</v>
      </c>
      <c r="AY331" s="194" t="s">
        <v>124</v>
      </c>
    </row>
    <row r="332" spans="1:65" s="192" customFormat="1" x14ac:dyDescent="0.2">
      <c r="B332" s="193"/>
      <c r="D332" s="186" t="s">
        <v>131</v>
      </c>
      <c r="E332" s="194" t="s">
        <v>1</v>
      </c>
      <c r="F332" s="195" t="s">
        <v>426</v>
      </c>
      <c r="H332" s="196">
        <v>53.683999999999997</v>
      </c>
      <c r="L332" s="193"/>
      <c r="M332" s="197"/>
      <c r="N332" s="198"/>
      <c r="O332" s="198"/>
      <c r="P332" s="198"/>
      <c r="Q332" s="198"/>
      <c r="R332" s="198"/>
      <c r="S332" s="198"/>
      <c r="T332" s="199"/>
      <c r="AT332" s="194" t="s">
        <v>131</v>
      </c>
      <c r="AU332" s="194" t="s">
        <v>82</v>
      </c>
      <c r="AV332" s="192" t="s">
        <v>82</v>
      </c>
      <c r="AW332" s="192" t="s">
        <v>28</v>
      </c>
      <c r="AX332" s="192" t="s">
        <v>72</v>
      </c>
      <c r="AY332" s="194" t="s">
        <v>124</v>
      </c>
    </row>
    <row r="333" spans="1:65" s="192" customFormat="1" ht="20.399999999999999" x14ac:dyDescent="0.2">
      <c r="B333" s="193"/>
      <c r="D333" s="186" t="s">
        <v>131</v>
      </c>
      <c r="E333" s="194" t="s">
        <v>1</v>
      </c>
      <c r="F333" s="195" t="s">
        <v>427</v>
      </c>
      <c r="H333" s="196">
        <v>194.93100000000001</v>
      </c>
      <c r="L333" s="193"/>
      <c r="M333" s="197"/>
      <c r="N333" s="198"/>
      <c r="O333" s="198"/>
      <c r="P333" s="198"/>
      <c r="Q333" s="198"/>
      <c r="R333" s="198"/>
      <c r="S333" s="198"/>
      <c r="T333" s="199"/>
      <c r="AT333" s="194" t="s">
        <v>131</v>
      </c>
      <c r="AU333" s="194" t="s">
        <v>82</v>
      </c>
      <c r="AV333" s="192" t="s">
        <v>82</v>
      </c>
      <c r="AW333" s="192" t="s">
        <v>28</v>
      </c>
      <c r="AX333" s="192" t="s">
        <v>72</v>
      </c>
      <c r="AY333" s="194" t="s">
        <v>124</v>
      </c>
    </row>
    <row r="334" spans="1:65" s="192" customFormat="1" x14ac:dyDescent="0.2">
      <c r="B334" s="193"/>
      <c r="D334" s="186" t="s">
        <v>131</v>
      </c>
      <c r="E334" s="194" t="s">
        <v>1</v>
      </c>
      <c r="F334" s="195" t="s">
        <v>428</v>
      </c>
      <c r="H334" s="196">
        <v>27.818000000000001</v>
      </c>
      <c r="L334" s="193"/>
      <c r="M334" s="197"/>
      <c r="N334" s="198"/>
      <c r="O334" s="198"/>
      <c r="P334" s="198"/>
      <c r="Q334" s="198"/>
      <c r="R334" s="198"/>
      <c r="S334" s="198"/>
      <c r="T334" s="199"/>
      <c r="AT334" s="194" t="s">
        <v>131</v>
      </c>
      <c r="AU334" s="194" t="s">
        <v>82</v>
      </c>
      <c r="AV334" s="192" t="s">
        <v>82</v>
      </c>
      <c r="AW334" s="192" t="s">
        <v>28</v>
      </c>
      <c r="AX334" s="192" t="s">
        <v>72</v>
      </c>
      <c r="AY334" s="194" t="s">
        <v>124</v>
      </c>
    </row>
    <row r="335" spans="1:65" s="192" customFormat="1" ht="20.399999999999999" x14ac:dyDescent="0.2">
      <c r="B335" s="193"/>
      <c r="D335" s="186" t="s">
        <v>131</v>
      </c>
      <c r="E335" s="194" t="s">
        <v>1</v>
      </c>
      <c r="F335" s="195" t="s">
        <v>429</v>
      </c>
      <c r="H335" s="196">
        <v>125.624</v>
      </c>
      <c r="L335" s="193"/>
      <c r="M335" s="197"/>
      <c r="N335" s="198"/>
      <c r="O335" s="198"/>
      <c r="P335" s="198"/>
      <c r="Q335" s="198"/>
      <c r="R335" s="198"/>
      <c r="S335" s="198"/>
      <c r="T335" s="199"/>
      <c r="AT335" s="194" t="s">
        <v>131</v>
      </c>
      <c r="AU335" s="194" t="s">
        <v>82</v>
      </c>
      <c r="AV335" s="192" t="s">
        <v>82</v>
      </c>
      <c r="AW335" s="192" t="s">
        <v>28</v>
      </c>
      <c r="AX335" s="192" t="s">
        <v>72</v>
      </c>
      <c r="AY335" s="194" t="s">
        <v>124</v>
      </c>
    </row>
    <row r="336" spans="1:65" s="192" customFormat="1" x14ac:dyDescent="0.2">
      <c r="B336" s="193"/>
      <c r="D336" s="186" t="s">
        <v>131</v>
      </c>
      <c r="E336" s="194" t="s">
        <v>1</v>
      </c>
      <c r="F336" s="195" t="s">
        <v>430</v>
      </c>
      <c r="H336" s="196">
        <v>17.544</v>
      </c>
      <c r="L336" s="193"/>
      <c r="M336" s="197"/>
      <c r="N336" s="198"/>
      <c r="O336" s="198"/>
      <c r="P336" s="198"/>
      <c r="Q336" s="198"/>
      <c r="R336" s="198"/>
      <c r="S336" s="198"/>
      <c r="T336" s="199"/>
      <c r="AT336" s="194" t="s">
        <v>131</v>
      </c>
      <c r="AU336" s="194" t="s">
        <v>82</v>
      </c>
      <c r="AV336" s="192" t="s">
        <v>82</v>
      </c>
      <c r="AW336" s="192" t="s">
        <v>28</v>
      </c>
      <c r="AX336" s="192" t="s">
        <v>72</v>
      </c>
      <c r="AY336" s="194" t="s">
        <v>124</v>
      </c>
    </row>
    <row r="337" spans="1:65" s="192" customFormat="1" x14ac:dyDescent="0.2">
      <c r="B337" s="193"/>
      <c r="D337" s="186" t="s">
        <v>131</v>
      </c>
      <c r="E337" s="194" t="s">
        <v>1</v>
      </c>
      <c r="F337" s="195" t="s">
        <v>431</v>
      </c>
      <c r="H337" s="196">
        <v>120.23399999999999</v>
      </c>
      <c r="L337" s="193"/>
      <c r="M337" s="197"/>
      <c r="N337" s="198"/>
      <c r="O337" s="198"/>
      <c r="P337" s="198"/>
      <c r="Q337" s="198"/>
      <c r="R337" s="198"/>
      <c r="S337" s="198"/>
      <c r="T337" s="199"/>
      <c r="AT337" s="194" t="s">
        <v>131</v>
      </c>
      <c r="AU337" s="194" t="s">
        <v>82</v>
      </c>
      <c r="AV337" s="192" t="s">
        <v>82</v>
      </c>
      <c r="AW337" s="192" t="s">
        <v>28</v>
      </c>
      <c r="AX337" s="192" t="s">
        <v>72</v>
      </c>
      <c r="AY337" s="194" t="s">
        <v>124</v>
      </c>
    </row>
    <row r="338" spans="1:65" s="210" customFormat="1" x14ac:dyDescent="0.2">
      <c r="B338" s="211"/>
      <c r="D338" s="186" t="s">
        <v>131</v>
      </c>
      <c r="E338" s="212" t="s">
        <v>1</v>
      </c>
      <c r="F338" s="213" t="s">
        <v>140</v>
      </c>
      <c r="H338" s="214">
        <v>764.7650000000001</v>
      </c>
      <c r="L338" s="211"/>
      <c r="M338" s="215"/>
      <c r="N338" s="216"/>
      <c r="O338" s="216"/>
      <c r="P338" s="216"/>
      <c r="Q338" s="216"/>
      <c r="R338" s="216"/>
      <c r="S338" s="216"/>
      <c r="T338" s="217"/>
      <c r="AT338" s="212" t="s">
        <v>131</v>
      </c>
      <c r="AU338" s="212" t="s">
        <v>82</v>
      </c>
      <c r="AV338" s="210" t="s">
        <v>129</v>
      </c>
      <c r="AW338" s="210" t="s">
        <v>28</v>
      </c>
      <c r="AX338" s="210" t="s">
        <v>80</v>
      </c>
      <c r="AY338" s="212" t="s">
        <v>124</v>
      </c>
    </row>
    <row r="339" spans="1:65" s="99" customFormat="1" ht="21.75" customHeight="1" x14ac:dyDescent="0.2">
      <c r="A339" s="100"/>
      <c r="B339" s="97"/>
      <c r="C339" s="173">
        <v>40</v>
      </c>
      <c r="D339" s="173" t="s">
        <v>125</v>
      </c>
      <c r="E339" s="174" t="s">
        <v>433</v>
      </c>
      <c r="F339" s="175" t="s">
        <v>434</v>
      </c>
      <c r="G339" s="176" t="s">
        <v>128</v>
      </c>
      <c r="H339" s="177">
        <v>192.12799999999999</v>
      </c>
      <c r="I339" s="86">
        <v>0</v>
      </c>
      <c r="J339" s="178">
        <f>ROUND(I339*H339,2)</f>
        <v>0</v>
      </c>
      <c r="K339" s="179"/>
      <c r="L339" s="97"/>
      <c r="M339" s="180" t="s">
        <v>1</v>
      </c>
      <c r="N339" s="181" t="s">
        <v>37</v>
      </c>
      <c r="O339" s="182">
        <v>0.109</v>
      </c>
      <c r="P339" s="182">
        <f>O339*H339</f>
        <v>20.941951999999997</v>
      </c>
      <c r="Q339" s="182">
        <v>5.9000000000000003E-4</v>
      </c>
      <c r="R339" s="182">
        <f>Q339*H339</f>
        <v>0.11335552</v>
      </c>
      <c r="S339" s="182">
        <v>0</v>
      </c>
      <c r="T339" s="183">
        <f>S339*H339</f>
        <v>0</v>
      </c>
      <c r="U339" s="100"/>
      <c r="V339" s="100"/>
      <c r="W339" s="100"/>
      <c r="X339" s="100"/>
      <c r="Y339" s="100"/>
      <c r="Z339" s="100"/>
      <c r="AA339" s="100"/>
      <c r="AB339" s="100"/>
      <c r="AC339" s="100"/>
      <c r="AD339" s="100"/>
      <c r="AE339" s="100"/>
      <c r="AR339" s="184" t="s">
        <v>129</v>
      </c>
      <c r="AT339" s="184" t="s">
        <v>125</v>
      </c>
      <c r="AU339" s="184" t="s">
        <v>82</v>
      </c>
      <c r="AY339" s="88" t="s">
        <v>124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88" t="s">
        <v>80</v>
      </c>
      <c r="BK339" s="185">
        <f>ROUND(I339*H339,2)</f>
        <v>0</v>
      </c>
      <c r="BL339" s="88" t="s">
        <v>129</v>
      </c>
      <c r="BM339" s="184" t="s">
        <v>435</v>
      </c>
    </row>
    <row r="340" spans="1:65" s="192" customFormat="1" ht="20.399999999999999" x14ac:dyDescent="0.2">
      <c r="B340" s="193"/>
      <c r="D340" s="186" t="s">
        <v>131</v>
      </c>
      <c r="E340" s="194" t="s">
        <v>1</v>
      </c>
      <c r="F340" s="195" t="s">
        <v>436</v>
      </c>
      <c r="H340" s="196">
        <v>37.896999999999998</v>
      </c>
      <c r="L340" s="193"/>
      <c r="M340" s="197"/>
      <c r="N340" s="198"/>
      <c r="O340" s="198"/>
      <c r="P340" s="198"/>
      <c r="Q340" s="198"/>
      <c r="R340" s="198"/>
      <c r="S340" s="198"/>
      <c r="T340" s="199"/>
      <c r="AT340" s="194" t="s">
        <v>131</v>
      </c>
      <c r="AU340" s="194" t="s">
        <v>82</v>
      </c>
      <c r="AV340" s="192" t="s">
        <v>82</v>
      </c>
      <c r="AW340" s="192" t="s">
        <v>28</v>
      </c>
      <c r="AX340" s="192" t="s">
        <v>72</v>
      </c>
      <c r="AY340" s="194" t="s">
        <v>124</v>
      </c>
    </row>
    <row r="341" spans="1:65" s="192" customFormat="1" ht="20.399999999999999" x14ac:dyDescent="0.2">
      <c r="B341" s="193"/>
      <c r="D341" s="186" t="s">
        <v>131</v>
      </c>
      <c r="E341" s="194" t="s">
        <v>1</v>
      </c>
      <c r="F341" s="195" t="s">
        <v>437</v>
      </c>
      <c r="H341" s="196">
        <v>154.23099999999999</v>
      </c>
      <c r="L341" s="193"/>
      <c r="M341" s="197"/>
      <c r="N341" s="198"/>
      <c r="O341" s="198"/>
      <c r="P341" s="198"/>
      <c r="Q341" s="198"/>
      <c r="R341" s="198"/>
      <c r="S341" s="198"/>
      <c r="T341" s="199"/>
      <c r="AT341" s="194" t="s">
        <v>131</v>
      </c>
      <c r="AU341" s="194" t="s">
        <v>82</v>
      </c>
      <c r="AV341" s="192" t="s">
        <v>82</v>
      </c>
      <c r="AW341" s="192" t="s">
        <v>28</v>
      </c>
      <c r="AX341" s="192" t="s">
        <v>72</v>
      </c>
      <c r="AY341" s="194" t="s">
        <v>124</v>
      </c>
    </row>
    <row r="342" spans="1:65" s="210" customFormat="1" x14ac:dyDescent="0.2">
      <c r="B342" s="211"/>
      <c r="D342" s="186" t="s">
        <v>131</v>
      </c>
      <c r="E342" s="212" t="s">
        <v>1</v>
      </c>
      <c r="F342" s="213" t="s">
        <v>140</v>
      </c>
      <c r="H342" s="214">
        <v>192.12799999999999</v>
      </c>
      <c r="L342" s="211"/>
      <c r="M342" s="215"/>
      <c r="N342" s="216"/>
      <c r="O342" s="216"/>
      <c r="P342" s="216"/>
      <c r="Q342" s="216"/>
      <c r="R342" s="216"/>
      <c r="S342" s="216"/>
      <c r="T342" s="217"/>
      <c r="AT342" s="212" t="s">
        <v>131</v>
      </c>
      <c r="AU342" s="212" t="s">
        <v>82</v>
      </c>
      <c r="AV342" s="210" t="s">
        <v>129</v>
      </c>
      <c r="AW342" s="210" t="s">
        <v>28</v>
      </c>
      <c r="AX342" s="210" t="s">
        <v>80</v>
      </c>
      <c r="AY342" s="212" t="s">
        <v>124</v>
      </c>
    </row>
    <row r="343" spans="1:65" s="99" customFormat="1" ht="21.75" customHeight="1" x14ac:dyDescent="0.2">
      <c r="A343" s="100"/>
      <c r="B343" s="97"/>
      <c r="C343" s="173">
        <v>41</v>
      </c>
      <c r="D343" s="173" t="s">
        <v>125</v>
      </c>
      <c r="E343" s="174" t="s">
        <v>439</v>
      </c>
      <c r="F343" s="175" t="s">
        <v>440</v>
      </c>
      <c r="G343" s="176" t="s">
        <v>128</v>
      </c>
      <c r="H343" s="177">
        <v>764.76499999999999</v>
      </c>
      <c r="I343" s="86">
        <v>0</v>
      </c>
      <c r="J343" s="178">
        <f>ROUND(I343*H343,2)</f>
        <v>0</v>
      </c>
      <c r="K343" s="179"/>
      <c r="L343" s="97"/>
      <c r="M343" s="180" t="s">
        <v>1</v>
      </c>
      <c r="N343" s="181" t="s">
        <v>37</v>
      </c>
      <c r="O343" s="182">
        <v>8.5000000000000006E-2</v>
      </c>
      <c r="P343" s="182">
        <f>O343*H343</f>
        <v>65.005025000000003</v>
      </c>
      <c r="Q343" s="182">
        <v>5.8E-4</v>
      </c>
      <c r="R343" s="182">
        <f>Q343*H343</f>
        <v>0.44356370000000001</v>
      </c>
      <c r="S343" s="182">
        <v>0</v>
      </c>
      <c r="T343" s="183">
        <f>S343*H343</f>
        <v>0</v>
      </c>
      <c r="U343" s="100"/>
      <c r="V343" s="100"/>
      <c r="W343" s="100"/>
      <c r="X343" s="100"/>
      <c r="Y343" s="100"/>
      <c r="Z343" s="100"/>
      <c r="AA343" s="100"/>
      <c r="AB343" s="100"/>
      <c r="AC343" s="100"/>
      <c r="AD343" s="100"/>
      <c r="AE343" s="100"/>
      <c r="AR343" s="184" t="s">
        <v>129</v>
      </c>
      <c r="AT343" s="184" t="s">
        <v>125</v>
      </c>
      <c r="AU343" s="184" t="s">
        <v>82</v>
      </c>
      <c r="AY343" s="88" t="s">
        <v>124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88" t="s">
        <v>80</v>
      </c>
      <c r="BK343" s="185">
        <f>ROUND(I343*H343,2)</f>
        <v>0</v>
      </c>
      <c r="BL343" s="88" t="s">
        <v>129</v>
      </c>
      <c r="BM343" s="184" t="s">
        <v>441</v>
      </c>
    </row>
    <row r="344" spans="1:65" s="192" customFormat="1" x14ac:dyDescent="0.2">
      <c r="B344" s="193"/>
      <c r="D344" s="186" t="s">
        <v>131</v>
      </c>
      <c r="E344" s="194" t="s">
        <v>1</v>
      </c>
      <c r="F344" s="195" t="s">
        <v>442</v>
      </c>
      <c r="H344" s="196">
        <v>764.76499999999999</v>
      </c>
      <c r="L344" s="193"/>
      <c r="M344" s="197"/>
      <c r="N344" s="198"/>
      <c r="O344" s="198"/>
      <c r="P344" s="198"/>
      <c r="Q344" s="198"/>
      <c r="R344" s="198"/>
      <c r="S344" s="198"/>
      <c r="T344" s="199"/>
      <c r="AT344" s="194" t="s">
        <v>131</v>
      </c>
      <c r="AU344" s="194" t="s">
        <v>82</v>
      </c>
      <c r="AV344" s="192" t="s">
        <v>82</v>
      </c>
      <c r="AW344" s="192" t="s">
        <v>28</v>
      </c>
      <c r="AX344" s="192" t="s">
        <v>80</v>
      </c>
      <c r="AY344" s="194" t="s">
        <v>124</v>
      </c>
    </row>
    <row r="345" spans="1:65" s="99" customFormat="1" ht="21.75" customHeight="1" x14ac:dyDescent="0.2">
      <c r="A345" s="100"/>
      <c r="B345" s="97"/>
      <c r="C345" s="173">
        <v>42</v>
      </c>
      <c r="D345" s="173" t="s">
        <v>125</v>
      </c>
      <c r="E345" s="174" t="s">
        <v>444</v>
      </c>
      <c r="F345" s="175" t="s">
        <v>445</v>
      </c>
      <c r="G345" s="176" t="s">
        <v>128</v>
      </c>
      <c r="H345" s="177">
        <v>192.12799999999999</v>
      </c>
      <c r="I345" s="86">
        <v>0</v>
      </c>
      <c r="J345" s="178">
        <f>ROUND(I345*H345,2)</f>
        <v>0</v>
      </c>
      <c r="K345" s="179"/>
      <c r="L345" s="97"/>
      <c r="M345" s="180" t="s">
        <v>1</v>
      </c>
      <c r="N345" s="181" t="s">
        <v>37</v>
      </c>
      <c r="O345" s="182">
        <v>0.106</v>
      </c>
      <c r="P345" s="182">
        <f>O345*H345</f>
        <v>20.365568</v>
      </c>
      <c r="Q345" s="182">
        <v>5.9000000000000003E-4</v>
      </c>
      <c r="R345" s="182">
        <f>Q345*H345</f>
        <v>0.11335552</v>
      </c>
      <c r="S345" s="182">
        <v>0</v>
      </c>
      <c r="T345" s="183">
        <f>S345*H345</f>
        <v>0</v>
      </c>
      <c r="U345" s="100"/>
      <c r="V345" s="100"/>
      <c r="W345" s="100"/>
      <c r="X345" s="100"/>
      <c r="Y345" s="100"/>
      <c r="Z345" s="100"/>
      <c r="AA345" s="100"/>
      <c r="AB345" s="100"/>
      <c r="AC345" s="100"/>
      <c r="AD345" s="100"/>
      <c r="AE345" s="100"/>
      <c r="AR345" s="184" t="s">
        <v>129</v>
      </c>
      <c r="AT345" s="184" t="s">
        <v>125</v>
      </c>
      <c r="AU345" s="184" t="s">
        <v>82</v>
      </c>
      <c r="AY345" s="88" t="s">
        <v>124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88" t="s">
        <v>80</v>
      </c>
      <c r="BK345" s="185">
        <f>ROUND(I345*H345,2)</f>
        <v>0</v>
      </c>
      <c r="BL345" s="88" t="s">
        <v>129</v>
      </c>
      <c r="BM345" s="184" t="s">
        <v>446</v>
      </c>
    </row>
    <row r="346" spans="1:65" s="192" customFormat="1" x14ac:dyDescent="0.2">
      <c r="B346" s="193"/>
      <c r="D346" s="186" t="s">
        <v>131</v>
      </c>
      <c r="E346" s="194" t="s">
        <v>1</v>
      </c>
      <c r="F346" s="195" t="s">
        <v>447</v>
      </c>
      <c r="H346" s="196">
        <v>192.12799999999999</v>
      </c>
      <c r="L346" s="193"/>
      <c r="M346" s="197"/>
      <c r="N346" s="198"/>
      <c r="O346" s="198"/>
      <c r="P346" s="198"/>
      <c r="Q346" s="198"/>
      <c r="R346" s="198"/>
      <c r="S346" s="198"/>
      <c r="T346" s="199"/>
      <c r="AT346" s="194" t="s">
        <v>131</v>
      </c>
      <c r="AU346" s="194" t="s">
        <v>82</v>
      </c>
      <c r="AV346" s="192" t="s">
        <v>82</v>
      </c>
      <c r="AW346" s="192" t="s">
        <v>28</v>
      </c>
      <c r="AX346" s="192" t="s">
        <v>80</v>
      </c>
      <c r="AY346" s="194" t="s">
        <v>124</v>
      </c>
    </row>
    <row r="347" spans="1:65" s="99" customFormat="1" ht="16.5" customHeight="1" x14ac:dyDescent="0.2">
      <c r="A347" s="100"/>
      <c r="B347" s="97"/>
      <c r="C347" s="173">
        <v>43</v>
      </c>
      <c r="D347" s="173" t="s">
        <v>125</v>
      </c>
      <c r="E347" s="174" t="s">
        <v>449</v>
      </c>
      <c r="F347" s="175" t="s">
        <v>450</v>
      </c>
      <c r="G347" s="176" t="s">
        <v>181</v>
      </c>
      <c r="H347" s="177">
        <v>62.042000000000002</v>
      </c>
      <c r="I347" s="86">
        <v>0</v>
      </c>
      <c r="J347" s="178">
        <f>ROUND(I347*H347,2)</f>
        <v>0</v>
      </c>
      <c r="K347" s="179"/>
      <c r="L347" s="97"/>
      <c r="M347" s="180" t="s">
        <v>1</v>
      </c>
      <c r="N347" s="181" t="s">
        <v>37</v>
      </c>
      <c r="O347" s="182">
        <v>1.3169999999999999</v>
      </c>
      <c r="P347" s="182">
        <f>O347*H347</f>
        <v>81.709313999999992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U347" s="100"/>
      <c r="V347" s="100"/>
      <c r="W347" s="100"/>
      <c r="X347" s="100"/>
      <c r="Y347" s="100"/>
      <c r="Z347" s="100"/>
      <c r="AA347" s="100"/>
      <c r="AB347" s="100"/>
      <c r="AC347" s="100"/>
      <c r="AD347" s="100"/>
      <c r="AE347" s="100"/>
      <c r="AR347" s="184" t="s">
        <v>129</v>
      </c>
      <c r="AT347" s="184" t="s">
        <v>125</v>
      </c>
      <c r="AU347" s="184" t="s">
        <v>82</v>
      </c>
      <c r="AY347" s="88" t="s">
        <v>124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88" t="s">
        <v>80</v>
      </c>
      <c r="BK347" s="185">
        <f>ROUND(I347*H347,2)</f>
        <v>0</v>
      </c>
      <c r="BL347" s="88" t="s">
        <v>129</v>
      </c>
      <c r="BM347" s="184" t="s">
        <v>451</v>
      </c>
    </row>
    <row r="348" spans="1:65" s="192" customFormat="1" x14ac:dyDescent="0.2">
      <c r="B348" s="193"/>
      <c r="D348" s="186" t="s">
        <v>131</v>
      </c>
      <c r="E348" s="194" t="s">
        <v>1</v>
      </c>
      <c r="F348" s="195" t="s">
        <v>452</v>
      </c>
      <c r="H348" s="196">
        <v>0.44900000000000001</v>
      </c>
      <c r="L348" s="193"/>
      <c r="M348" s="197"/>
      <c r="N348" s="198"/>
      <c r="O348" s="198"/>
      <c r="P348" s="198"/>
      <c r="Q348" s="198"/>
      <c r="R348" s="198"/>
      <c r="S348" s="198"/>
      <c r="T348" s="199"/>
      <c r="AT348" s="194" t="s">
        <v>131</v>
      </c>
      <c r="AU348" s="194" t="s">
        <v>82</v>
      </c>
      <c r="AV348" s="192" t="s">
        <v>82</v>
      </c>
      <c r="AW348" s="192" t="s">
        <v>28</v>
      </c>
      <c r="AX348" s="192" t="s">
        <v>72</v>
      </c>
      <c r="AY348" s="194" t="s">
        <v>124</v>
      </c>
    </row>
    <row r="349" spans="1:65" s="192" customFormat="1" x14ac:dyDescent="0.2">
      <c r="B349" s="193"/>
      <c r="D349" s="186" t="s">
        <v>131</v>
      </c>
      <c r="E349" s="194" t="s">
        <v>1</v>
      </c>
      <c r="F349" s="195" t="s">
        <v>453</v>
      </c>
      <c r="H349" s="196">
        <v>0.4</v>
      </c>
      <c r="L349" s="193"/>
      <c r="M349" s="197"/>
      <c r="N349" s="198"/>
      <c r="O349" s="198"/>
      <c r="P349" s="198"/>
      <c r="Q349" s="198"/>
      <c r="R349" s="198"/>
      <c r="S349" s="198"/>
      <c r="T349" s="199"/>
      <c r="AT349" s="194" t="s">
        <v>131</v>
      </c>
      <c r="AU349" s="194" t="s">
        <v>82</v>
      </c>
      <c r="AV349" s="192" t="s">
        <v>82</v>
      </c>
      <c r="AW349" s="192" t="s">
        <v>28</v>
      </c>
      <c r="AX349" s="192" t="s">
        <v>72</v>
      </c>
      <c r="AY349" s="194" t="s">
        <v>124</v>
      </c>
    </row>
    <row r="350" spans="1:65" s="192" customFormat="1" x14ac:dyDescent="0.2">
      <c r="B350" s="193"/>
      <c r="D350" s="186" t="s">
        <v>131</v>
      </c>
      <c r="E350" s="194" t="s">
        <v>1</v>
      </c>
      <c r="F350" s="195" t="s">
        <v>454</v>
      </c>
      <c r="H350" s="196">
        <v>1.216</v>
      </c>
      <c r="L350" s="193"/>
      <c r="M350" s="197"/>
      <c r="N350" s="198"/>
      <c r="O350" s="198"/>
      <c r="P350" s="198"/>
      <c r="Q350" s="198"/>
      <c r="R350" s="198"/>
      <c r="S350" s="198"/>
      <c r="T350" s="199"/>
      <c r="AT350" s="194" t="s">
        <v>131</v>
      </c>
      <c r="AU350" s="194" t="s">
        <v>82</v>
      </c>
      <c r="AV350" s="192" t="s">
        <v>82</v>
      </c>
      <c r="AW350" s="192" t="s">
        <v>28</v>
      </c>
      <c r="AX350" s="192" t="s">
        <v>72</v>
      </c>
      <c r="AY350" s="194" t="s">
        <v>124</v>
      </c>
    </row>
    <row r="351" spans="1:65" s="192" customFormat="1" x14ac:dyDescent="0.2">
      <c r="B351" s="193"/>
      <c r="D351" s="186" t="s">
        <v>131</v>
      </c>
      <c r="E351" s="194" t="s">
        <v>1</v>
      </c>
      <c r="F351" s="195" t="s">
        <v>455</v>
      </c>
      <c r="H351" s="196">
        <v>24.739000000000001</v>
      </c>
      <c r="L351" s="193"/>
      <c r="M351" s="197"/>
      <c r="N351" s="198"/>
      <c r="O351" s="198"/>
      <c r="P351" s="198"/>
      <c r="Q351" s="198"/>
      <c r="R351" s="198"/>
      <c r="S351" s="198"/>
      <c r="T351" s="199"/>
      <c r="AT351" s="194" t="s">
        <v>131</v>
      </c>
      <c r="AU351" s="194" t="s">
        <v>82</v>
      </c>
      <c r="AV351" s="192" t="s">
        <v>82</v>
      </c>
      <c r="AW351" s="192" t="s">
        <v>28</v>
      </c>
      <c r="AX351" s="192" t="s">
        <v>72</v>
      </c>
      <c r="AY351" s="194" t="s">
        <v>124</v>
      </c>
    </row>
    <row r="352" spans="1:65" s="192" customFormat="1" x14ac:dyDescent="0.2">
      <c r="B352" s="193"/>
      <c r="D352" s="186" t="s">
        <v>131</v>
      </c>
      <c r="E352" s="194" t="s">
        <v>1</v>
      </c>
      <c r="F352" s="195" t="s">
        <v>456</v>
      </c>
      <c r="H352" s="196">
        <v>6.9530000000000003</v>
      </c>
      <c r="L352" s="193"/>
      <c r="M352" s="197"/>
      <c r="N352" s="198"/>
      <c r="O352" s="198"/>
      <c r="P352" s="198"/>
      <c r="Q352" s="198"/>
      <c r="R352" s="198"/>
      <c r="S352" s="198"/>
      <c r="T352" s="199"/>
      <c r="AT352" s="194" t="s">
        <v>131</v>
      </c>
      <c r="AU352" s="194" t="s">
        <v>82</v>
      </c>
      <c r="AV352" s="192" t="s">
        <v>82</v>
      </c>
      <c r="AW352" s="192" t="s">
        <v>28</v>
      </c>
      <c r="AX352" s="192" t="s">
        <v>72</v>
      </c>
      <c r="AY352" s="194" t="s">
        <v>124</v>
      </c>
    </row>
    <row r="353" spans="1:65" s="192" customFormat="1" x14ac:dyDescent="0.2">
      <c r="B353" s="193"/>
      <c r="D353" s="186" t="s">
        <v>131</v>
      </c>
      <c r="E353" s="194" t="s">
        <v>1</v>
      </c>
      <c r="F353" s="195" t="s">
        <v>457</v>
      </c>
      <c r="H353" s="196">
        <v>3.8</v>
      </c>
      <c r="L353" s="193"/>
      <c r="M353" s="197"/>
      <c r="N353" s="198"/>
      <c r="O353" s="198"/>
      <c r="P353" s="198"/>
      <c r="Q353" s="198"/>
      <c r="R353" s="198"/>
      <c r="S353" s="198"/>
      <c r="T353" s="199"/>
      <c r="AT353" s="194" t="s">
        <v>131</v>
      </c>
      <c r="AU353" s="194" t="s">
        <v>82</v>
      </c>
      <c r="AV353" s="192" t="s">
        <v>82</v>
      </c>
      <c r="AW353" s="192" t="s">
        <v>28</v>
      </c>
      <c r="AX353" s="192" t="s">
        <v>72</v>
      </c>
      <c r="AY353" s="194" t="s">
        <v>124</v>
      </c>
    </row>
    <row r="354" spans="1:65" s="192" customFormat="1" x14ac:dyDescent="0.2">
      <c r="B354" s="193"/>
      <c r="D354" s="186" t="s">
        <v>131</v>
      </c>
      <c r="E354" s="194" t="s">
        <v>1</v>
      </c>
      <c r="F354" s="195" t="s">
        <v>458</v>
      </c>
      <c r="H354" s="196">
        <v>12.169</v>
      </c>
      <c r="L354" s="193"/>
      <c r="M354" s="197"/>
      <c r="N354" s="198"/>
      <c r="O354" s="198"/>
      <c r="P354" s="198"/>
      <c r="Q354" s="198"/>
      <c r="R354" s="198"/>
      <c r="S354" s="198"/>
      <c r="T354" s="199"/>
      <c r="AT354" s="194" t="s">
        <v>131</v>
      </c>
      <c r="AU354" s="194" t="s">
        <v>82</v>
      </c>
      <c r="AV354" s="192" t="s">
        <v>82</v>
      </c>
      <c r="AW354" s="192" t="s">
        <v>28</v>
      </c>
      <c r="AX354" s="192" t="s">
        <v>72</v>
      </c>
      <c r="AY354" s="194" t="s">
        <v>124</v>
      </c>
    </row>
    <row r="355" spans="1:65" s="192" customFormat="1" x14ac:dyDescent="0.2">
      <c r="B355" s="193"/>
      <c r="D355" s="186" t="s">
        <v>131</v>
      </c>
      <c r="E355" s="194" t="s">
        <v>1</v>
      </c>
      <c r="F355" s="195" t="s">
        <v>459</v>
      </c>
      <c r="H355" s="196">
        <v>9.3179999999999996</v>
      </c>
      <c r="L355" s="193"/>
      <c r="M355" s="197"/>
      <c r="N355" s="198"/>
      <c r="O355" s="198"/>
      <c r="P355" s="198"/>
      <c r="Q355" s="198"/>
      <c r="R355" s="198"/>
      <c r="S355" s="198"/>
      <c r="T355" s="199"/>
      <c r="AT355" s="194" t="s">
        <v>131</v>
      </c>
      <c r="AU355" s="194" t="s">
        <v>82</v>
      </c>
      <c r="AV355" s="192" t="s">
        <v>82</v>
      </c>
      <c r="AW355" s="192" t="s">
        <v>28</v>
      </c>
      <c r="AX355" s="192" t="s">
        <v>72</v>
      </c>
      <c r="AY355" s="194" t="s">
        <v>124</v>
      </c>
    </row>
    <row r="356" spans="1:65" s="192" customFormat="1" x14ac:dyDescent="0.2">
      <c r="B356" s="193"/>
      <c r="D356" s="186" t="s">
        <v>131</v>
      </c>
      <c r="E356" s="194" t="s">
        <v>1</v>
      </c>
      <c r="F356" s="195" t="s">
        <v>460</v>
      </c>
      <c r="H356" s="196">
        <v>2.6459999999999999</v>
      </c>
      <c r="L356" s="193"/>
      <c r="M356" s="197"/>
      <c r="N356" s="198"/>
      <c r="O356" s="198"/>
      <c r="P356" s="198"/>
      <c r="Q356" s="198"/>
      <c r="R356" s="198"/>
      <c r="S356" s="198"/>
      <c r="T356" s="199"/>
      <c r="AT356" s="194" t="s">
        <v>131</v>
      </c>
      <c r="AU356" s="194" t="s">
        <v>82</v>
      </c>
      <c r="AV356" s="192" t="s">
        <v>82</v>
      </c>
      <c r="AW356" s="192" t="s">
        <v>28</v>
      </c>
      <c r="AX356" s="192" t="s">
        <v>72</v>
      </c>
      <c r="AY356" s="194" t="s">
        <v>124</v>
      </c>
    </row>
    <row r="357" spans="1:65" s="192" customFormat="1" x14ac:dyDescent="0.2">
      <c r="B357" s="193"/>
      <c r="D357" s="186" t="s">
        <v>131</v>
      </c>
      <c r="E357" s="194" t="s">
        <v>1</v>
      </c>
      <c r="F357" s="195" t="s">
        <v>461</v>
      </c>
      <c r="H357" s="196">
        <v>0.35199999999999998</v>
      </c>
      <c r="L357" s="193"/>
      <c r="M357" s="197"/>
      <c r="N357" s="198"/>
      <c r="O357" s="198"/>
      <c r="P357" s="198"/>
      <c r="Q357" s="198"/>
      <c r="R357" s="198"/>
      <c r="S357" s="198"/>
      <c r="T357" s="199"/>
      <c r="AT357" s="194" t="s">
        <v>131</v>
      </c>
      <c r="AU357" s="194" t="s">
        <v>82</v>
      </c>
      <c r="AV357" s="192" t="s">
        <v>82</v>
      </c>
      <c r="AW357" s="192" t="s">
        <v>28</v>
      </c>
      <c r="AX357" s="192" t="s">
        <v>72</v>
      </c>
      <c r="AY357" s="194" t="s">
        <v>124</v>
      </c>
    </row>
    <row r="358" spans="1:65" s="210" customFormat="1" x14ac:dyDescent="0.2">
      <c r="B358" s="211"/>
      <c r="D358" s="186" t="s">
        <v>131</v>
      </c>
      <c r="E358" s="212" t="s">
        <v>1</v>
      </c>
      <c r="F358" s="213" t="s">
        <v>140</v>
      </c>
      <c r="H358" s="214">
        <v>62.041999999999994</v>
      </c>
      <c r="L358" s="211"/>
      <c r="M358" s="215"/>
      <c r="N358" s="216"/>
      <c r="O358" s="216"/>
      <c r="P358" s="216"/>
      <c r="Q358" s="216"/>
      <c r="R358" s="216"/>
      <c r="S358" s="216"/>
      <c r="T358" s="217"/>
      <c r="AT358" s="212" t="s">
        <v>131</v>
      </c>
      <c r="AU358" s="212" t="s">
        <v>82</v>
      </c>
      <c r="AV358" s="210" t="s">
        <v>129</v>
      </c>
      <c r="AW358" s="210" t="s">
        <v>28</v>
      </c>
      <c r="AX358" s="210" t="s">
        <v>80</v>
      </c>
      <c r="AY358" s="212" t="s">
        <v>124</v>
      </c>
    </row>
    <row r="359" spans="1:65" s="99" customFormat="1" ht="21.75" customHeight="1" x14ac:dyDescent="0.2">
      <c r="A359" s="100"/>
      <c r="B359" s="97"/>
      <c r="C359" s="173">
        <v>44</v>
      </c>
      <c r="D359" s="173" t="s">
        <v>125</v>
      </c>
      <c r="E359" s="174" t="s">
        <v>463</v>
      </c>
      <c r="F359" s="175" t="s">
        <v>464</v>
      </c>
      <c r="G359" s="176" t="s">
        <v>185</v>
      </c>
      <c r="H359" s="177">
        <v>43.5</v>
      </c>
      <c r="I359" s="86">
        <v>0</v>
      </c>
      <c r="J359" s="178">
        <f>ROUND(I359*H359,2)</f>
        <v>0</v>
      </c>
      <c r="K359" s="179"/>
      <c r="L359" s="97"/>
      <c r="M359" s="180" t="s">
        <v>1</v>
      </c>
      <c r="N359" s="181" t="s">
        <v>37</v>
      </c>
      <c r="O359" s="182">
        <v>0.20699999999999999</v>
      </c>
      <c r="P359" s="182">
        <f>O359*H359</f>
        <v>9.0045000000000002</v>
      </c>
      <c r="Q359" s="182">
        <v>1.0000000000000001E-5</v>
      </c>
      <c r="R359" s="182">
        <f>Q359*H359</f>
        <v>4.3500000000000006E-4</v>
      </c>
      <c r="S359" s="182">
        <v>0</v>
      </c>
      <c r="T359" s="183">
        <f>S359*H359</f>
        <v>0</v>
      </c>
      <c r="U359" s="100"/>
      <c r="V359" s="100"/>
      <c r="W359" s="100"/>
      <c r="X359" s="100"/>
      <c r="Y359" s="100"/>
      <c r="Z359" s="100"/>
      <c r="AA359" s="100"/>
      <c r="AB359" s="100"/>
      <c r="AC359" s="100"/>
      <c r="AD359" s="100"/>
      <c r="AE359" s="100"/>
      <c r="AR359" s="184" t="s">
        <v>129</v>
      </c>
      <c r="AT359" s="184" t="s">
        <v>125</v>
      </c>
      <c r="AU359" s="184" t="s">
        <v>82</v>
      </c>
      <c r="AY359" s="88" t="s">
        <v>124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88" t="s">
        <v>80</v>
      </c>
      <c r="BK359" s="185">
        <f>ROUND(I359*H359,2)</f>
        <v>0</v>
      </c>
      <c r="BL359" s="88" t="s">
        <v>129</v>
      </c>
      <c r="BM359" s="184" t="s">
        <v>465</v>
      </c>
    </row>
    <row r="360" spans="1:65" s="99" customFormat="1" ht="16.5" customHeight="1" x14ac:dyDescent="0.2">
      <c r="A360" s="100"/>
      <c r="B360" s="97"/>
      <c r="C360" s="218">
        <v>45</v>
      </c>
      <c r="D360" s="218" t="s">
        <v>467</v>
      </c>
      <c r="E360" s="219" t="s">
        <v>468</v>
      </c>
      <c r="F360" s="220" t="s">
        <v>469</v>
      </c>
      <c r="G360" s="221" t="s">
        <v>185</v>
      </c>
      <c r="H360" s="222">
        <v>44.805</v>
      </c>
      <c r="I360" s="231">
        <v>0</v>
      </c>
      <c r="J360" s="223">
        <f>ROUND(I360*H360,2)</f>
        <v>0</v>
      </c>
      <c r="K360" s="224"/>
      <c r="L360" s="225"/>
      <c r="M360" s="226" t="s">
        <v>1</v>
      </c>
      <c r="N360" s="227" t="s">
        <v>37</v>
      </c>
      <c r="O360" s="182">
        <v>0</v>
      </c>
      <c r="P360" s="182">
        <f>O360*H360</f>
        <v>0</v>
      </c>
      <c r="Q360" s="182">
        <v>1.5399999999999999E-3</v>
      </c>
      <c r="R360" s="182">
        <f>Q360*H360</f>
        <v>6.8999699999999997E-2</v>
      </c>
      <c r="S360" s="182">
        <v>0</v>
      </c>
      <c r="T360" s="183">
        <f>S360*H360</f>
        <v>0</v>
      </c>
      <c r="U360" s="100"/>
      <c r="V360" s="100"/>
      <c r="W360" s="100"/>
      <c r="X360" s="100"/>
      <c r="Y360" s="100"/>
      <c r="Z360" s="100"/>
      <c r="AA360" s="100"/>
      <c r="AB360" s="100"/>
      <c r="AC360" s="100"/>
      <c r="AD360" s="100"/>
      <c r="AE360" s="100"/>
      <c r="AR360" s="184" t="s">
        <v>178</v>
      </c>
      <c r="AT360" s="184" t="s">
        <v>467</v>
      </c>
      <c r="AU360" s="184" t="s">
        <v>82</v>
      </c>
      <c r="AY360" s="88" t="s">
        <v>124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88" t="s">
        <v>80</v>
      </c>
      <c r="BK360" s="185">
        <f>ROUND(I360*H360,2)</f>
        <v>0</v>
      </c>
      <c r="BL360" s="88" t="s">
        <v>129</v>
      </c>
      <c r="BM360" s="184" t="s">
        <v>470</v>
      </c>
    </row>
    <row r="361" spans="1:65" s="192" customFormat="1" x14ac:dyDescent="0.2">
      <c r="B361" s="193"/>
      <c r="D361" s="186" t="s">
        <v>131</v>
      </c>
      <c r="E361" s="194" t="s">
        <v>1</v>
      </c>
      <c r="F361" s="195" t="s">
        <v>471</v>
      </c>
      <c r="H361" s="196">
        <v>32.4</v>
      </c>
      <c r="L361" s="193"/>
      <c r="M361" s="197"/>
      <c r="N361" s="198"/>
      <c r="O361" s="198"/>
      <c r="P361" s="198"/>
      <c r="Q361" s="198"/>
      <c r="R361" s="198"/>
      <c r="S361" s="198"/>
      <c r="T361" s="199"/>
      <c r="AT361" s="194" t="s">
        <v>131</v>
      </c>
      <c r="AU361" s="194" t="s">
        <v>82</v>
      </c>
      <c r="AV361" s="192" t="s">
        <v>82</v>
      </c>
      <c r="AW361" s="192" t="s">
        <v>28</v>
      </c>
      <c r="AX361" s="192" t="s">
        <v>72</v>
      </c>
      <c r="AY361" s="194" t="s">
        <v>124</v>
      </c>
    </row>
    <row r="362" spans="1:65" s="192" customFormat="1" x14ac:dyDescent="0.2">
      <c r="B362" s="193"/>
      <c r="D362" s="186" t="s">
        <v>131</v>
      </c>
      <c r="E362" s="194" t="s">
        <v>1</v>
      </c>
      <c r="F362" s="195" t="s">
        <v>472</v>
      </c>
      <c r="H362" s="196">
        <v>11.1</v>
      </c>
      <c r="L362" s="193"/>
      <c r="M362" s="197"/>
      <c r="N362" s="198"/>
      <c r="O362" s="198"/>
      <c r="P362" s="198"/>
      <c r="Q362" s="198"/>
      <c r="R362" s="198"/>
      <c r="S362" s="198"/>
      <c r="T362" s="199"/>
      <c r="AT362" s="194" t="s">
        <v>131</v>
      </c>
      <c r="AU362" s="194" t="s">
        <v>82</v>
      </c>
      <c r="AV362" s="192" t="s">
        <v>82</v>
      </c>
      <c r="AW362" s="192" t="s">
        <v>28</v>
      </c>
      <c r="AX362" s="192" t="s">
        <v>72</v>
      </c>
      <c r="AY362" s="194" t="s">
        <v>124</v>
      </c>
    </row>
    <row r="363" spans="1:65" s="210" customFormat="1" x14ac:dyDescent="0.2">
      <c r="B363" s="211"/>
      <c r="D363" s="186" t="s">
        <v>131</v>
      </c>
      <c r="E363" s="212" t="s">
        <v>1</v>
      </c>
      <c r="F363" s="213" t="s">
        <v>140</v>
      </c>
      <c r="H363" s="214">
        <v>43.5</v>
      </c>
      <c r="L363" s="211"/>
      <c r="M363" s="215"/>
      <c r="N363" s="216"/>
      <c r="O363" s="216"/>
      <c r="P363" s="216"/>
      <c r="Q363" s="216"/>
      <c r="R363" s="216"/>
      <c r="S363" s="216"/>
      <c r="T363" s="217"/>
      <c r="AT363" s="212" t="s">
        <v>131</v>
      </c>
      <c r="AU363" s="212" t="s">
        <v>82</v>
      </c>
      <c r="AV363" s="210" t="s">
        <v>129</v>
      </c>
      <c r="AW363" s="210" t="s">
        <v>28</v>
      </c>
      <c r="AX363" s="210" t="s">
        <v>80</v>
      </c>
      <c r="AY363" s="212" t="s">
        <v>124</v>
      </c>
    </row>
    <row r="364" spans="1:65" s="192" customFormat="1" x14ac:dyDescent="0.2">
      <c r="B364" s="193"/>
      <c r="D364" s="186" t="s">
        <v>131</v>
      </c>
      <c r="F364" s="195" t="s">
        <v>473</v>
      </c>
      <c r="H364" s="196">
        <v>44.805</v>
      </c>
      <c r="L364" s="193"/>
      <c r="M364" s="197"/>
      <c r="N364" s="198"/>
      <c r="O364" s="198"/>
      <c r="P364" s="198"/>
      <c r="Q364" s="198"/>
      <c r="R364" s="198"/>
      <c r="S364" s="198"/>
      <c r="T364" s="199"/>
      <c r="AT364" s="194" t="s">
        <v>131</v>
      </c>
      <c r="AU364" s="194" t="s">
        <v>82</v>
      </c>
      <c r="AV364" s="192" t="s">
        <v>82</v>
      </c>
      <c r="AW364" s="192" t="s">
        <v>3</v>
      </c>
      <c r="AX364" s="192" t="s">
        <v>80</v>
      </c>
      <c r="AY364" s="194" t="s">
        <v>124</v>
      </c>
    </row>
    <row r="365" spans="1:65" s="99" customFormat="1" ht="21.75" customHeight="1" x14ac:dyDescent="0.2">
      <c r="A365" s="100"/>
      <c r="B365" s="97"/>
      <c r="C365" s="173">
        <v>46</v>
      </c>
      <c r="D365" s="173" t="s">
        <v>125</v>
      </c>
      <c r="E365" s="174" t="s">
        <v>475</v>
      </c>
      <c r="F365" s="175" t="s">
        <v>476</v>
      </c>
      <c r="G365" s="176" t="s">
        <v>185</v>
      </c>
      <c r="H365" s="177">
        <v>173.78</v>
      </c>
      <c r="I365" s="86">
        <v>0</v>
      </c>
      <c r="J365" s="178">
        <f>ROUND(I365*H365,2)</f>
        <v>0</v>
      </c>
      <c r="K365" s="179"/>
      <c r="L365" s="97"/>
      <c r="M365" s="180" t="s">
        <v>1</v>
      </c>
      <c r="N365" s="181" t="s">
        <v>37</v>
      </c>
      <c r="O365" s="182">
        <v>0.29199999999999998</v>
      </c>
      <c r="P365" s="182">
        <f>O365*H365</f>
        <v>50.743759999999995</v>
      </c>
      <c r="Q365" s="182">
        <v>1.0000000000000001E-5</v>
      </c>
      <c r="R365" s="182">
        <f>Q365*H365</f>
        <v>1.7378000000000001E-3</v>
      </c>
      <c r="S365" s="182">
        <v>0</v>
      </c>
      <c r="T365" s="183">
        <f>S365*H365</f>
        <v>0</v>
      </c>
      <c r="U365" s="100"/>
      <c r="V365" s="100"/>
      <c r="W365" s="100"/>
      <c r="X365" s="100"/>
      <c r="Y365" s="100"/>
      <c r="Z365" s="100"/>
      <c r="AA365" s="100"/>
      <c r="AB365" s="100"/>
      <c r="AC365" s="100"/>
      <c r="AD365" s="100"/>
      <c r="AE365" s="100"/>
      <c r="AR365" s="184" t="s">
        <v>129</v>
      </c>
      <c r="AT365" s="184" t="s">
        <v>125</v>
      </c>
      <c r="AU365" s="184" t="s">
        <v>82</v>
      </c>
      <c r="AY365" s="88" t="s">
        <v>124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88" t="s">
        <v>80</v>
      </c>
      <c r="BK365" s="185">
        <f>ROUND(I365*H365,2)</f>
        <v>0</v>
      </c>
      <c r="BL365" s="88" t="s">
        <v>129</v>
      </c>
      <c r="BM365" s="184" t="s">
        <v>477</v>
      </c>
    </row>
    <row r="366" spans="1:65" s="99" customFormat="1" ht="16.5" customHeight="1" x14ac:dyDescent="0.2">
      <c r="A366" s="100"/>
      <c r="B366" s="97"/>
      <c r="C366" s="218">
        <v>47</v>
      </c>
      <c r="D366" s="218" t="s">
        <v>467</v>
      </c>
      <c r="E366" s="219" t="s">
        <v>479</v>
      </c>
      <c r="F366" s="220" t="s">
        <v>480</v>
      </c>
      <c r="G366" s="221" t="s">
        <v>185</v>
      </c>
      <c r="H366" s="222">
        <v>94.141999999999996</v>
      </c>
      <c r="I366" s="231">
        <v>0</v>
      </c>
      <c r="J366" s="223">
        <f>ROUND(I366*H366,2)</f>
        <v>0</v>
      </c>
      <c r="K366" s="224"/>
      <c r="L366" s="225"/>
      <c r="M366" s="226" t="s">
        <v>1</v>
      </c>
      <c r="N366" s="227" t="s">
        <v>37</v>
      </c>
      <c r="O366" s="182">
        <v>0</v>
      </c>
      <c r="P366" s="182">
        <f>O366*H366</f>
        <v>0</v>
      </c>
      <c r="Q366" s="182">
        <v>2.5899999999999999E-3</v>
      </c>
      <c r="R366" s="182">
        <f>Q366*H366</f>
        <v>0.24382777999999997</v>
      </c>
      <c r="S366" s="182">
        <v>0</v>
      </c>
      <c r="T366" s="183">
        <f>S366*H366</f>
        <v>0</v>
      </c>
      <c r="U366" s="100"/>
      <c r="V366" s="100"/>
      <c r="W366" s="100"/>
      <c r="X366" s="100"/>
      <c r="Y366" s="100"/>
      <c r="Z366" s="100"/>
      <c r="AA366" s="100"/>
      <c r="AB366" s="100"/>
      <c r="AC366" s="100"/>
      <c r="AD366" s="100"/>
      <c r="AE366" s="100"/>
      <c r="AR366" s="184" t="s">
        <v>178</v>
      </c>
      <c r="AT366" s="184" t="s">
        <v>467</v>
      </c>
      <c r="AU366" s="184" t="s">
        <v>82</v>
      </c>
      <c r="AY366" s="88" t="s">
        <v>124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88" t="s">
        <v>80</v>
      </c>
      <c r="BK366" s="185">
        <f>ROUND(I366*H366,2)</f>
        <v>0</v>
      </c>
      <c r="BL366" s="88" t="s">
        <v>129</v>
      </c>
      <c r="BM366" s="184" t="s">
        <v>481</v>
      </c>
    </row>
    <row r="367" spans="1:65" s="192" customFormat="1" x14ac:dyDescent="0.2">
      <c r="B367" s="193"/>
      <c r="D367" s="186" t="s">
        <v>131</v>
      </c>
      <c r="E367" s="194" t="s">
        <v>1</v>
      </c>
      <c r="F367" s="195" t="s">
        <v>482</v>
      </c>
      <c r="H367" s="196">
        <v>21.3</v>
      </c>
      <c r="L367" s="193"/>
      <c r="M367" s="197"/>
      <c r="N367" s="198"/>
      <c r="O367" s="198"/>
      <c r="P367" s="198"/>
      <c r="Q367" s="198"/>
      <c r="R367" s="198"/>
      <c r="S367" s="198"/>
      <c r="T367" s="199"/>
      <c r="AT367" s="194" t="s">
        <v>131</v>
      </c>
      <c r="AU367" s="194" t="s">
        <v>82</v>
      </c>
      <c r="AV367" s="192" t="s">
        <v>82</v>
      </c>
      <c r="AW367" s="192" t="s">
        <v>28</v>
      </c>
      <c r="AX367" s="192" t="s">
        <v>72</v>
      </c>
      <c r="AY367" s="194" t="s">
        <v>124</v>
      </c>
    </row>
    <row r="368" spans="1:65" s="192" customFormat="1" x14ac:dyDescent="0.2">
      <c r="B368" s="193"/>
      <c r="D368" s="186" t="s">
        <v>131</v>
      </c>
      <c r="E368" s="194" t="s">
        <v>1</v>
      </c>
      <c r="F368" s="195" t="s">
        <v>483</v>
      </c>
      <c r="H368" s="196">
        <v>7.7</v>
      </c>
      <c r="L368" s="193"/>
      <c r="M368" s="197"/>
      <c r="N368" s="198"/>
      <c r="O368" s="198"/>
      <c r="P368" s="198"/>
      <c r="Q368" s="198"/>
      <c r="R368" s="198"/>
      <c r="S368" s="198"/>
      <c r="T368" s="199"/>
      <c r="AT368" s="194" t="s">
        <v>131</v>
      </c>
      <c r="AU368" s="194" t="s">
        <v>82</v>
      </c>
      <c r="AV368" s="192" t="s">
        <v>82</v>
      </c>
      <c r="AW368" s="192" t="s">
        <v>28</v>
      </c>
      <c r="AX368" s="192" t="s">
        <v>72</v>
      </c>
      <c r="AY368" s="194" t="s">
        <v>124</v>
      </c>
    </row>
    <row r="369" spans="1:65" s="192" customFormat="1" x14ac:dyDescent="0.2">
      <c r="B369" s="193"/>
      <c r="D369" s="186" t="s">
        <v>131</v>
      </c>
      <c r="E369" s="194" t="s">
        <v>1</v>
      </c>
      <c r="F369" s="195" t="s">
        <v>484</v>
      </c>
      <c r="H369" s="196">
        <v>62.4</v>
      </c>
      <c r="L369" s="193"/>
      <c r="M369" s="197"/>
      <c r="N369" s="198"/>
      <c r="O369" s="198"/>
      <c r="P369" s="198"/>
      <c r="Q369" s="198"/>
      <c r="R369" s="198"/>
      <c r="S369" s="198"/>
      <c r="T369" s="199"/>
      <c r="AT369" s="194" t="s">
        <v>131</v>
      </c>
      <c r="AU369" s="194" t="s">
        <v>82</v>
      </c>
      <c r="AV369" s="192" t="s">
        <v>82</v>
      </c>
      <c r="AW369" s="192" t="s">
        <v>28</v>
      </c>
      <c r="AX369" s="192" t="s">
        <v>72</v>
      </c>
      <c r="AY369" s="194" t="s">
        <v>124</v>
      </c>
    </row>
    <row r="370" spans="1:65" s="210" customFormat="1" x14ac:dyDescent="0.2">
      <c r="B370" s="211"/>
      <c r="D370" s="186" t="s">
        <v>131</v>
      </c>
      <c r="E370" s="212" t="s">
        <v>1</v>
      </c>
      <c r="F370" s="213" t="s">
        <v>140</v>
      </c>
      <c r="H370" s="214">
        <v>91.4</v>
      </c>
      <c r="L370" s="211"/>
      <c r="M370" s="215"/>
      <c r="N370" s="216"/>
      <c r="O370" s="216"/>
      <c r="P370" s="216"/>
      <c r="Q370" s="216"/>
      <c r="R370" s="216"/>
      <c r="S370" s="216"/>
      <c r="T370" s="217"/>
      <c r="AT370" s="212" t="s">
        <v>131</v>
      </c>
      <c r="AU370" s="212" t="s">
        <v>82</v>
      </c>
      <c r="AV370" s="210" t="s">
        <v>129</v>
      </c>
      <c r="AW370" s="210" t="s">
        <v>28</v>
      </c>
      <c r="AX370" s="210" t="s">
        <v>80</v>
      </c>
      <c r="AY370" s="212" t="s">
        <v>124</v>
      </c>
    </row>
    <row r="371" spans="1:65" s="192" customFormat="1" x14ac:dyDescent="0.2">
      <c r="B371" s="193"/>
      <c r="D371" s="186" t="s">
        <v>131</v>
      </c>
      <c r="F371" s="195" t="s">
        <v>485</v>
      </c>
      <c r="H371" s="196">
        <v>94.141999999999996</v>
      </c>
      <c r="L371" s="193"/>
      <c r="M371" s="197"/>
      <c r="N371" s="198"/>
      <c r="O371" s="198"/>
      <c r="P371" s="198"/>
      <c r="Q371" s="198"/>
      <c r="R371" s="198"/>
      <c r="S371" s="198"/>
      <c r="T371" s="199"/>
      <c r="AT371" s="194" t="s">
        <v>131</v>
      </c>
      <c r="AU371" s="194" t="s">
        <v>82</v>
      </c>
      <c r="AV371" s="192" t="s">
        <v>82</v>
      </c>
      <c r="AW371" s="192" t="s">
        <v>3</v>
      </c>
      <c r="AX371" s="192" t="s">
        <v>80</v>
      </c>
      <c r="AY371" s="194" t="s">
        <v>124</v>
      </c>
    </row>
    <row r="372" spans="1:65" s="99" customFormat="1" ht="16.5" customHeight="1" x14ac:dyDescent="0.2">
      <c r="A372" s="100"/>
      <c r="B372" s="97"/>
      <c r="C372" s="218">
        <v>48</v>
      </c>
      <c r="D372" s="218" t="s">
        <v>467</v>
      </c>
      <c r="E372" s="219" t="s">
        <v>487</v>
      </c>
      <c r="F372" s="220" t="s">
        <v>488</v>
      </c>
      <c r="G372" s="221" t="s">
        <v>185</v>
      </c>
      <c r="H372" s="222">
        <v>82.38</v>
      </c>
      <c r="I372" s="231">
        <v>0</v>
      </c>
      <c r="J372" s="223">
        <f>ROUND(I372*H372,2)</f>
        <v>0</v>
      </c>
      <c r="K372" s="224"/>
      <c r="L372" s="225"/>
      <c r="M372" s="226" t="s">
        <v>1</v>
      </c>
      <c r="N372" s="227" t="s">
        <v>37</v>
      </c>
      <c r="O372" s="182">
        <v>0</v>
      </c>
      <c r="P372" s="182">
        <f>O372*H372</f>
        <v>0</v>
      </c>
      <c r="Q372" s="182">
        <v>2.6700000000000001E-3</v>
      </c>
      <c r="R372" s="182">
        <f>Q372*H372</f>
        <v>0.2199546</v>
      </c>
      <c r="S372" s="182">
        <v>0</v>
      </c>
      <c r="T372" s="183">
        <f>S372*H372</f>
        <v>0</v>
      </c>
      <c r="U372" s="100"/>
      <c r="V372" s="100"/>
      <c r="W372" s="100"/>
      <c r="X372" s="100"/>
      <c r="Y372" s="100"/>
      <c r="Z372" s="100"/>
      <c r="AA372" s="100"/>
      <c r="AB372" s="100"/>
      <c r="AC372" s="100"/>
      <c r="AD372" s="100"/>
      <c r="AE372" s="100"/>
      <c r="AR372" s="184" t="s">
        <v>178</v>
      </c>
      <c r="AT372" s="184" t="s">
        <v>467</v>
      </c>
      <c r="AU372" s="184" t="s">
        <v>82</v>
      </c>
      <c r="AY372" s="88" t="s">
        <v>124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88" t="s">
        <v>80</v>
      </c>
      <c r="BK372" s="185">
        <f>ROUND(I372*H372,2)</f>
        <v>0</v>
      </c>
      <c r="BL372" s="88" t="s">
        <v>129</v>
      </c>
      <c r="BM372" s="184" t="s">
        <v>489</v>
      </c>
    </row>
    <row r="373" spans="1:65" s="192" customFormat="1" x14ac:dyDescent="0.2">
      <c r="B373" s="193"/>
      <c r="D373" s="186" t="s">
        <v>131</v>
      </c>
      <c r="E373" s="194" t="s">
        <v>1</v>
      </c>
      <c r="F373" s="195" t="s">
        <v>490</v>
      </c>
      <c r="H373" s="196">
        <v>29.3</v>
      </c>
      <c r="L373" s="193"/>
      <c r="M373" s="197"/>
      <c r="N373" s="198"/>
      <c r="O373" s="198"/>
      <c r="P373" s="198"/>
      <c r="Q373" s="198"/>
      <c r="R373" s="198"/>
      <c r="S373" s="198"/>
      <c r="T373" s="199"/>
      <c r="AT373" s="194" t="s">
        <v>131</v>
      </c>
      <c r="AU373" s="194" t="s">
        <v>82</v>
      </c>
      <c r="AV373" s="192" t="s">
        <v>82</v>
      </c>
      <c r="AW373" s="192" t="s">
        <v>28</v>
      </c>
      <c r="AX373" s="192" t="s">
        <v>72</v>
      </c>
      <c r="AY373" s="194" t="s">
        <v>124</v>
      </c>
    </row>
    <row r="374" spans="1:65" s="192" customFormat="1" x14ac:dyDescent="0.2">
      <c r="B374" s="193"/>
      <c r="D374" s="186" t="s">
        <v>131</v>
      </c>
      <c r="E374" s="194" t="s">
        <v>1</v>
      </c>
      <c r="F374" s="195" t="s">
        <v>491</v>
      </c>
      <c r="H374" s="196">
        <v>21.56</v>
      </c>
      <c r="L374" s="193"/>
      <c r="M374" s="197"/>
      <c r="N374" s="198"/>
      <c r="O374" s="198"/>
      <c r="P374" s="198"/>
      <c r="Q374" s="198"/>
      <c r="R374" s="198"/>
      <c r="S374" s="198"/>
      <c r="T374" s="199"/>
      <c r="AT374" s="194" t="s">
        <v>131</v>
      </c>
      <c r="AU374" s="194" t="s">
        <v>82</v>
      </c>
      <c r="AV374" s="192" t="s">
        <v>82</v>
      </c>
      <c r="AW374" s="192" t="s">
        <v>28</v>
      </c>
      <c r="AX374" s="192" t="s">
        <v>72</v>
      </c>
      <c r="AY374" s="194" t="s">
        <v>124</v>
      </c>
    </row>
    <row r="375" spans="1:65" s="192" customFormat="1" x14ac:dyDescent="0.2">
      <c r="B375" s="193"/>
      <c r="D375" s="186" t="s">
        <v>131</v>
      </c>
      <c r="E375" s="194" t="s">
        <v>1</v>
      </c>
      <c r="F375" s="195" t="s">
        <v>492</v>
      </c>
      <c r="H375" s="196">
        <v>20.72</v>
      </c>
      <c r="L375" s="193"/>
      <c r="M375" s="197"/>
      <c r="N375" s="198"/>
      <c r="O375" s="198"/>
      <c r="P375" s="198"/>
      <c r="Q375" s="198"/>
      <c r="R375" s="198"/>
      <c r="S375" s="198"/>
      <c r="T375" s="199"/>
      <c r="AT375" s="194" t="s">
        <v>131</v>
      </c>
      <c r="AU375" s="194" t="s">
        <v>82</v>
      </c>
      <c r="AV375" s="192" t="s">
        <v>82</v>
      </c>
      <c r="AW375" s="192" t="s">
        <v>28</v>
      </c>
      <c r="AX375" s="192" t="s">
        <v>72</v>
      </c>
      <c r="AY375" s="194" t="s">
        <v>124</v>
      </c>
    </row>
    <row r="376" spans="1:65" s="192" customFormat="1" x14ac:dyDescent="0.2">
      <c r="B376" s="193"/>
      <c r="D376" s="186" t="s">
        <v>131</v>
      </c>
      <c r="E376" s="194" t="s">
        <v>1</v>
      </c>
      <c r="F376" s="195" t="s">
        <v>493</v>
      </c>
      <c r="H376" s="196">
        <v>10.8</v>
      </c>
      <c r="L376" s="193"/>
      <c r="M376" s="197"/>
      <c r="N376" s="198"/>
      <c r="O376" s="198"/>
      <c r="P376" s="198"/>
      <c r="Q376" s="198"/>
      <c r="R376" s="198"/>
      <c r="S376" s="198"/>
      <c r="T376" s="199"/>
      <c r="AT376" s="194" t="s">
        <v>131</v>
      </c>
      <c r="AU376" s="194" t="s">
        <v>82</v>
      </c>
      <c r="AV376" s="192" t="s">
        <v>82</v>
      </c>
      <c r="AW376" s="192" t="s">
        <v>28</v>
      </c>
      <c r="AX376" s="192" t="s">
        <v>72</v>
      </c>
      <c r="AY376" s="194" t="s">
        <v>124</v>
      </c>
    </row>
    <row r="377" spans="1:65" s="210" customFormat="1" x14ac:dyDescent="0.2">
      <c r="B377" s="211"/>
      <c r="D377" s="186" t="s">
        <v>131</v>
      </c>
      <c r="E377" s="212" t="s">
        <v>1</v>
      </c>
      <c r="F377" s="213" t="s">
        <v>140</v>
      </c>
      <c r="H377" s="214">
        <v>82.38</v>
      </c>
      <c r="L377" s="211"/>
      <c r="M377" s="215"/>
      <c r="N377" s="216"/>
      <c r="O377" s="216"/>
      <c r="P377" s="216"/>
      <c r="Q377" s="216"/>
      <c r="R377" s="216"/>
      <c r="S377" s="216"/>
      <c r="T377" s="217"/>
      <c r="AT377" s="212" t="s">
        <v>131</v>
      </c>
      <c r="AU377" s="212" t="s">
        <v>82</v>
      </c>
      <c r="AV377" s="210" t="s">
        <v>129</v>
      </c>
      <c r="AW377" s="210" t="s">
        <v>28</v>
      </c>
      <c r="AX377" s="210" t="s">
        <v>80</v>
      </c>
      <c r="AY377" s="212" t="s">
        <v>124</v>
      </c>
    </row>
    <row r="378" spans="1:65" s="99" customFormat="1" ht="21.75" customHeight="1" x14ac:dyDescent="0.2">
      <c r="A378" s="100"/>
      <c r="B378" s="97"/>
      <c r="C378" s="173">
        <v>49</v>
      </c>
      <c r="D378" s="173" t="s">
        <v>125</v>
      </c>
      <c r="E378" s="174" t="s">
        <v>495</v>
      </c>
      <c r="F378" s="175" t="s">
        <v>496</v>
      </c>
      <c r="G378" s="176" t="s">
        <v>185</v>
      </c>
      <c r="H378" s="177">
        <v>440.23</v>
      </c>
      <c r="I378" s="86">
        <v>0</v>
      </c>
      <c r="J378" s="178">
        <f>ROUND(I378*H378,2)</f>
        <v>0</v>
      </c>
      <c r="K378" s="179"/>
      <c r="L378" s="97"/>
      <c r="M378" s="180" t="s">
        <v>1</v>
      </c>
      <c r="N378" s="181" t="s">
        <v>37</v>
      </c>
      <c r="O378" s="182">
        <v>0.312</v>
      </c>
      <c r="P378" s="182">
        <f>O378*H378</f>
        <v>137.35176000000001</v>
      </c>
      <c r="Q378" s="182">
        <v>1.0000000000000001E-5</v>
      </c>
      <c r="R378" s="182">
        <f>Q378*H378</f>
        <v>4.4023000000000005E-3</v>
      </c>
      <c r="S378" s="182">
        <v>0</v>
      </c>
      <c r="T378" s="183">
        <f>S378*H378</f>
        <v>0</v>
      </c>
      <c r="U378" s="100"/>
      <c r="V378" s="100"/>
      <c r="W378" s="100"/>
      <c r="X378" s="100"/>
      <c r="Y378" s="100"/>
      <c r="Z378" s="100"/>
      <c r="AA378" s="100"/>
      <c r="AB378" s="100"/>
      <c r="AC378" s="100"/>
      <c r="AD378" s="100"/>
      <c r="AE378" s="100"/>
      <c r="AR378" s="184" t="s">
        <v>129</v>
      </c>
      <c r="AT378" s="184" t="s">
        <v>125</v>
      </c>
      <c r="AU378" s="184" t="s">
        <v>82</v>
      </c>
      <c r="AY378" s="88" t="s">
        <v>124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88" t="s">
        <v>80</v>
      </c>
      <c r="BK378" s="185">
        <f>ROUND(I378*H378,2)</f>
        <v>0</v>
      </c>
      <c r="BL378" s="88" t="s">
        <v>129</v>
      </c>
      <c r="BM378" s="184" t="s">
        <v>497</v>
      </c>
    </row>
    <row r="379" spans="1:65" s="99" customFormat="1" ht="16.5" customHeight="1" x14ac:dyDescent="0.2">
      <c r="A379" s="100"/>
      <c r="B379" s="97"/>
      <c r="C379" s="218">
        <v>50</v>
      </c>
      <c r="D379" s="218" t="s">
        <v>467</v>
      </c>
      <c r="E379" s="219" t="s">
        <v>499</v>
      </c>
      <c r="F379" s="220" t="s">
        <v>500</v>
      </c>
      <c r="G379" s="221" t="s">
        <v>185</v>
      </c>
      <c r="H379" s="222">
        <v>453.43700000000001</v>
      </c>
      <c r="I379" s="231">
        <v>0</v>
      </c>
      <c r="J379" s="223">
        <f>ROUND(I379*H379,2)</f>
        <v>0</v>
      </c>
      <c r="K379" s="224"/>
      <c r="L379" s="225"/>
      <c r="M379" s="226" t="s">
        <v>1</v>
      </c>
      <c r="N379" s="227" t="s">
        <v>37</v>
      </c>
      <c r="O379" s="182">
        <v>0</v>
      </c>
      <c r="P379" s="182">
        <f>O379*H379</f>
        <v>0</v>
      </c>
      <c r="Q379" s="182">
        <v>4.2599999999999999E-3</v>
      </c>
      <c r="R379" s="182">
        <f>Q379*H379</f>
        <v>1.9316416199999999</v>
      </c>
      <c r="S379" s="182">
        <v>0</v>
      </c>
      <c r="T379" s="183">
        <f>S379*H379</f>
        <v>0</v>
      </c>
      <c r="U379" s="100"/>
      <c r="V379" s="100"/>
      <c r="W379" s="100"/>
      <c r="X379" s="100"/>
      <c r="Y379" s="100"/>
      <c r="Z379" s="100"/>
      <c r="AA379" s="100"/>
      <c r="AB379" s="100"/>
      <c r="AC379" s="100"/>
      <c r="AD379" s="100"/>
      <c r="AE379" s="100"/>
      <c r="AR379" s="184" t="s">
        <v>178</v>
      </c>
      <c r="AT379" s="184" t="s">
        <v>467</v>
      </c>
      <c r="AU379" s="184" t="s">
        <v>82</v>
      </c>
      <c r="AY379" s="88" t="s">
        <v>124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88" t="s">
        <v>80</v>
      </c>
      <c r="BK379" s="185">
        <f>ROUND(I379*H379,2)</f>
        <v>0</v>
      </c>
      <c r="BL379" s="88" t="s">
        <v>129</v>
      </c>
      <c r="BM379" s="184" t="s">
        <v>501</v>
      </c>
    </row>
    <row r="380" spans="1:65" s="192" customFormat="1" x14ac:dyDescent="0.2">
      <c r="B380" s="193"/>
      <c r="D380" s="186" t="s">
        <v>131</v>
      </c>
      <c r="E380" s="194" t="s">
        <v>1</v>
      </c>
      <c r="F380" s="195" t="s">
        <v>502</v>
      </c>
      <c r="H380" s="196">
        <v>168.73</v>
      </c>
      <c r="L380" s="193"/>
      <c r="M380" s="197"/>
      <c r="N380" s="198"/>
      <c r="O380" s="198"/>
      <c r="P380" s="198"/>
      <c r="Q380" s="198"/>
      <c r="R380" s="198"/>
      <c r="S380" s="198"/>
      <c r="T380" s="199"/>
      <c r="AT380" s="194" t="s">
        <v>131</v>
      </c>
      <c r="AU380" s="194" t="s">
        <v>82</v>
      </c>
      <c r="AV380" s="192" t="s">
        <v>82</v>
      </c>
      <c r="AW380" s="192" t="s">
        <v>28</v>
      </c>
      <c r="AX380" s="192" t="s">
        <v>72</v>
      </c>
      <c r="AY380" s="194" t="s">
        <v>124</v>
      </c>
    </row>
    <row r="381" spans="1:65" s="192" customFormat="1" x14ac:dyDescent="0.2">
      <c r="B381" s="193"/>
      <c r="D381" s="186" t="s">
        <v>131</v>
      </c>
      <c r="E381" s="194" t="s">
        <v>1</v>
      </c>
      <c r="F381" s="195" t="s">
        <v>503</v>
      </c>
      <c r="H381" s="196">
        <v>51.35</v>
      </c>
      <c r="L381" s="193"/>
      <c r="M381" s="197"/>
      <c r="N381" s="198"/>
      <c r="O381" s="198"/>
      <c r="P381" s="198"/>
      <c r="Q381" s="198"/>
      <c r="R381" s="198"/>
      <c r="S381" s="198"/>
      <c r="T381" s="199"/>
      <c r="AT381" s="194" t="s">
        <v>131</v>
      </c>
      <c r="AU381" s="194" t="s">
        <v>82</v>
      </c>
      <c r="AV381" s="192" t="s">
        <v>82</v>
      </c>
      <c r="AW381" s="192" t="s">
        <v>28</v>
      </c>
      <c r="AX381" s="192" t="s">
        <v>72</v>
      </c>
      <c r="AY381" s="194" t="s">
        <v>124</v>
      </c>
    </row>
    <row r="382" spans="1:65" s="192" customFormat="1" x14ac:dyDescent="0.2">
      <c r="B382" s="193"/>
      <c r="D382" s="186" t="s">
        <v>131</v>
      </c>
      <c r="E382" s="194" t="s">
        <v>1</v>
      </c>
      <c r="F382" s="195" t="s">
        <v>504</v>
      </c>
      <c r="H382" s="196">
        <v>27.05</v>
      </c>
      <c r="L382" s="193"/>
      <c r="M382" s="197"/>
      <c r="N382" s="198"/>
      <c r="O382" s="198"/>
      <c r="P382" s="198"/>
      <c r="Q382" s="198"/>
      <c r="R382" s="198"/>
      <c r="S382" s="198"/>
      <c r="T382" s="199"/>
      <c r="AT382" s="194" t="s">
        <v>131</v>
      </c>
      <c r="AU382" s="194" t="s">
        <v>82</v>
      </c>
      <c r="AV382" s="192" t="s">
        <v>82</v>
      </c>
      <c r="AW382" s="192" t="s">
        <v>28</v>
      </c>
      <c r="AX382" s="192" t="s">
        <v>72</v>
      </c>
      <c r="AY382" s="194" t="s">
        <v>124</v>
      </c>
    </row>
    <row r="383" spans="1:65" s="192" customFormat="1" x14ac:dyDescent="0.2">
      <c r="B383" s="193"/>
      <c r="D383" s="186" t="s">
        <v>131</v>
      </c>
      <c r="E383" s="194" t="s">
        <v>1</v>
      </c>
      <c r="F383" s="195" t="s">
        <v>505</v>
      </c>
      <c r="H383" s="196">
        <v>70.73</v>
      </c>
      <c r="L383" s="193"/>
      <c r="M383" s="197"/>
      <c r="N383" s="198"/>
      <c r="O383" s="198"/>
      <c r="P383" s="198"/>
      <c r="Q383" s="198"/>
      <c r="R383" s="198"/>
      <c r="S383" s="198"/>
      <c r="T383" s="199"/>
      <c r="AT383" s="194" t="s">
        <v>131</v>
      </c>
      <c r="AU383" s="194" t="s">
        <v>82</v>
      </c>
      <c r="AV383" s="192" t="s">
        <v>82</v>
      </c>
      <c r="AW383" s="192" t="s">
        <v>28</v>
      </c>
      <c r="AX383" s="192" t="s">
        <v>72</v>
      </c>
      <c r="AY383" s="194" t="s">
        <v>124</v>
      </c>
    </row>
    <row r="384" spans="1:65" s="192" customFormat="1" x14ac:dyDescent="0.2">
      <c r="B384" s="193"/>
      <c r="D384" s="186" t="s">
        <v>131</v>
      </c>
      <c r="E384" s="194" t="s">
        <v>1</v>
      </c>
      <c r="F384" s="195" t="s">
        <v>506</v>
      </c>
      <c r="H384" s="196">
        <v>100.17</v>
      </c>
      <c r="L384" s="193"/>
      <c r="M384" s="197"/>
      <c r="N384" s="198"/>
      <c r="O384" s="198"/>
      <c r="P384" s="198"/>
      <c r="Q384" s="198"/>
      <c r="R384" s="198"/>
      <c r="S384" s="198"/>
      <c r="T384" s="199"/>
      <c r="AT384" s="194" t="s">
        <v>131</v>
      </c>
      <c r="AU384" s="194" t="s">
        <v>82</v>
      </c>
      <c r="AV384" s="192" t="s">
        <v>82</v>
      </c>
      <c r="AW384" s="192" t="s">
        <v>28</v>
      </c>
      <c r="AX384" s="192" t="s">
        <v>72</v>
      </c>
      <c r="AY384" s="194" t="s">
        <v>124</v>
      </c>
    </row>
    <row r="385" spans="1:65" s="192" customFormat="1" x14ac:dyDescent="0.2">
      <c r="B385" s="193"/>
      <c r="D385" s="186" t="s">
        <v>131</v>
      </c>
      <c r="E385" s="194" t="s">
        <v>1</v>
      </c>
      <c r="F385" s="195" t="s">
        <v>507</v>
      </c>
      <c r="H385" s="196">
        <v>22.2</v>
      </c>
      <c r="L385" s="193"/>
      <c r="M385" s="197"/>
      <c r="N385" s="198"/>
      <c r="O385" s="198"/>
      <c r="P385" s="198"/>
      <c r="Q385" s="198"/>
      <c r="R385" s="198"/>
      <c r="S385" s="198"/>
      <c r="T385" s="199"/>
      <c r="AT385" s="194" t="s">
        <v>131</v>
      </c>
      <c r="AU385" s="194" t="s">
        <v>82</v>
      </c>
      <c r="AV385" s="192" t="s">
        <v>82</v>
      </c>
      <c r="AW385" s="192" t="s">
        <v>28</v>
      </c>
      <c r="AX385" s="192" t="s">
        <v>72</v>
      </c>
      <c r="AY385" s="194" t="s">
        <v>124</v>
      </c>
    </row>
    <row r="386" spans="1:65" s="210" customFormat="1" x14ac:dyDescent="0.2">
      <c r="B386" s="211"/>
      <c r="D386" s="186" t="s">
        <v>131</v>
      </c>
      <c r="E386" s="212" t="s">
        <v>1</v>
      </c>
      <c r="F386" s="213" t="s">
        <v>140</v>
      </c>
      <c r="H386" s="214">
        <v>440.23</v>
      </c>
      <c r="L386" s="211"/>
      <c r="M386" s="215"/>
      <c r="N386" s="216"/>
      <c r="O386" s="216"/>
      <c r="P386" s="216"/>
      <c r="Q386" s="216"/>
      <c r="R386" s="216"/>
      <c r="S386" s="216"/>
      <c r="T386" s="217"/>
      <c r="AT386" s="212" t="s">
        <v>131</v>
      </c>
      <c r="AU386" s="212" t="s">
        <v>82</v>
      </c>
      <c r="AV386" s="210" t="s">
        <v>129</v>
      </c>
      <c r="AW386" s="210" t="s">
        <v>28</v>
      </c>
      <c r="AX386" s="210" t="s">
        <v>80</v>
      </c>
      <c r="AY386" s="212" t="s">
        <v>124</v>
      </c>
    </row>
    <row r="387" spans="1:65" s="192" customFormat="1" x14ac:dyDescent="0.2">
      <c r="B387" s="193"/>
      <c r="D387" s="186" t="s">
        <v>131</v>
      </c>
      <c r="F387" s="195" t="s">
        <v>508</v>
      </c>
      <c r="H387" s="196">
        <v>453.43700000000001</v>
      </c>
      <c r="L387" s="193"/>
      <c r="M387" s="197"/>
      <c r="N387" s="198"/>
      <c r="O387" s="198"/>
      <c r="P387" s="198"/>
      <c r="Q387" s="198"/>
      <c r="R387" s="198"/>
      <c r="S387" s="198"/>
      <c r="T387" s="199"/>
      <c r="AT387" s="194" t="s">
        <v>131</v>
      </c>
      <c r="AU387" s="194" t="s">
        <v>82</v>
      </c>
      <c r="AV387" s="192" t="s">
        <v>82</v>
      </c>
      <c r="AW387" s="192" t="s">
        <v>3</v>
      </c>
      <c r="AX387" s="192" t="s">
        <v>80</v>
      </c>
      <c r="AY387" s="194" t="s">
        <v>124</v>
      </c>
    </row>
    <row r="388" spans="1:65" s="99" customFormat="1" ht="21.75" customHeight="1" x14ac:dyDescent="0.2">
      <c r="A388" s="100"/>
      <c r="B388" s="97"/>
      <c r="C388" s="173">
        <v>51</v>
      </c>
      <c r="D388" s="173" t="s">
        <v>125</v>
      </c>
      <c r="E388" s="174" t="s">
        <v>510</v>
      </c>
      <c r="F388" s="175" t="s">
        <v>511</v>
      </c>
      <c r="G388" s="176" t="s">
        <v>185</v>
      </c>
      <c r="H388" s="177">
        <v>24.51</v>
      </c>
      <c r="I388" s="86">
        <v>0</v>
      </c>
      <c r="J388" s="178">
        <f>ROUND(I388*H388,2)</f>
        <v>0</v>
      </c>
      <c r="K388" s="179"/>
      <c r="L388" s="97"/>
      <c r="M388" s="180" t="s">
        <v>1</v>
      </c>
      <c r="N388" s="181" t="s">
        <v>37</v>
      </c>
      <c r="O388" s="182">
        <v>0.32100000000000001</v>
      </c>
      <c r="P388" s="182">
        <f>O388*H388</f>
        <v>7.8677100000000006</v>
      </c>
      <c r="Q388" s="182">
        <v>2.0000000000000002E-5</v>
      </c>
      <c r="R388" s="182">
        <f>Q388*H388</f>
        <v>4.902000000000001E-4</v>
      </c>
      <c r="S388" s="182">
        <v>0</v>
      </c>
      <c r="T388" s="183">
        <f>S388*H388</f>
        <v>0</v>
      </c>
      <c r="U388" s="100"/>
      <c r="V388" s="100"/>
      <c r="W388" s="100"/>
      <c r="X388" s="100"/>
      <c r="Y388" s="100"/>
      <c r="Z388" s="100"/>
      <c r="AA388" s="100"/>
      <c r="AB388" s="100"/>
      <c r="AC388" s="100"/>
      <c r="AD388" s="100"/>
      <c r="AE388" s="100"/>
      <c r="AR388" s="184" t="s">
        <v>129</v>
      </c>
      <c r="AT388" s="184" t="s">
        <v>125</v>
      </c>
      <c r="AU388" s="184" t="s">
        <v>82</v>
      </c>
      <c r="AY388" s="88" t="s">
        <v>124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88" t="s">
        <v>80</v>
      </c>
      <c r="BK388" s="185">
        <f>ROUND(I388*H388,2)</f>
        <v>0</v>
      </c>
      <c r="BL388" s="88" t="s">
        <v>129</v>
      </c>
      <c r="BM388" s="184" t="s">
        <v>512</v>
      </c>
    </row>
    <row r="389" spans="1:65" s="99" customFormat="1" ht="16.5" customHeight="1" x14ac:dyDescent="0.2">
      <c r="A389" s="100"/>
      <c r="B389" s="97"/>
      <c r="C389" s="218">
        <v>52</v>
      </c>
      <c r="D389" s="218" t="s">
        <v>467</v>
      </c>
      <c r="E389" s="219" t="s">
        <v>514</v>
      </c>
      <c r="F389" s="220" t="s">
        <v>515</v>
      </c>
      <c r="G389" s="221" t="s">
        <v>185</v>
      </c>
      <c r="H389" s="222">
        <v>25.245000000000001</v>
      </c>
      <c r="I389" s="231">
        <v>0</v>
      </c>
      <c r="J389" s="223">
        <f>ROUND(I389*H389,2)</f>
        <v>0</v>
      </c>
      <c r="K389" s="224"/>
      <c r="L389" s="225"/>
      <c r="M389" s="226" t="s">
        <v>1</v>
      </c>
      <c r="N389" s="227" t="s">
        <v>37</v>
      </c>
      <c r="O389" s="182">
        <v>0</v>
      </c>
      <c r="P389" s="182">
        <f>O389*H389</f>
        <v>0</v>
      </c>
      <c r="Q389" s="182">
        <v>8.0999999999999996E-3</v>
      </c>
      <c r="R389" s="182">
        <f>Q389*H389</f>
        <v>0.20448449999999999</v>
      </c>
      <c r="S389" s="182">
        <v>0</v>
      </c>
      <c r="T389" s="183">
        <f>S389*H389</f>
        <v>0</v>
      </c>
      <c r="U389" s="100"/>
      <c r="V389" s="100"/>
      <c r="W389" s="100"/>
      <c r="X389" s="100"/>
      <c r="Y389" s="100"/>
      <c r="Z389" s="100"/>
      <c r="AA389" s="100"/>
      <c r="AB389" s="100"/>
      <c r="AC389" s="100"/>
      <c r="AD389" s="100"/>
      <c r="AE389" s="100"/>
      <c r="AR389" s="184" t="s">
        <v>178</v>
      </c>
      <c r="AT389" s="184" t="s">
        <v>467</v>
      </c>
      <c r="AU389" s="184" t="s">
        <v>82</v>
      </c>
      <c r="AY389" s="88" t="s">
        <v>124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88" t="s">
        <v>80</v>
      </c>
      <c r="BK389" s="185">
        <f>ROUND(I389*H389,2)</f>
        <v>0</v>
      </c>
      <c r="BL389" s="88" t="s">
        <v>129</v>
      </c>
      <c r="BM389" s="184" t="s">
        <v>516</v>
      </c>
    </row>
    <row r="390" spans="1:65" s="192" customFormat="1" x14ac:dyDescent="0.2">
      <c r="B390" s="193"/>
      <c r="D390" s="186" t="s">
        <v>131</v>
      </c>
      <c r="E390" s="194" t="s">
        <v>1</v>
      </c>
      <c r="F390" s="195" t="s">
        <v>517</v>
      </c>
      <c r="H390" s="196">
        <v>4.8099999999999996</v>
      </c>
      <c r="L390" s="193"/>
      <c r="M390" s="197"/>
      <c r="N390" s="198"/>
      <c r="O390" s="198"/>
      <c r="P390" s="198"/>
      <c r="Q390" s="198"/>
      <c r="R390" s="198"/>
      <c r="S390" s="198"/>
      <c r="T390" s="199"/>
      <c r="AT390" s="194" t="s">
        <v>131</v>
      </c>
      <c r="AU390" s="194" t="s">
        <v>82</v>
      </c>
      <c r="AV390" s="192" t="s">
        <v>82</v>
      </c>
      <c r="AW390" s="192" t="s">
        <v>28</v>
      </c>
      <c r="AX390" s="192" t="s">
        <v>72</v>
      </c>
      <c r="AY390" s="194" t="s">
        <v>124</v>
      </c>
    </row>
    <row r="391" spans="1:65" s="192" customFormat="1" x14ac:dyDescent="0.2">
      <c r="B391" s="193"/>
      <c r="D391" s="186" t="s">
        <v>131</v>
      </c>
      <c r="E391" s="194" t="s">
        <v>1</v>
      </c>
      <c r="F391" s="195" t="s">
        <v>518</v>
      </c>
      <c r="H391" s="196">
        <v>19.7</v>
      </c>
      <c r="L391" s="193"/>
      <c r="M391" s="197"/>
      <c r="N391" s="198"/>
      <c r="O391" s="198"/>
      <c r="P391" s="198"/>
      <c r="Q391" s="198"/>
      <c r="R391" s="198"/>
      <c r="S391" s="198"/>
      <c r="T391" s="199"/>
      <c r="AT391" s="194" t="s">
        <v>131</v>
      </c>
      <c r="AU391" s="194" t="s">
        <v>82</v>
      </c>
      <c r="AV391" s="192" t="s">
        <v>82</v>
      </c>
      <c r="AW391" s="192" t="s">
        <v>28</v>
      </c>
      <c r="AX391" s="192" t="s">
        <v>72</v>
      </c>
      <c r="AY391" s="194" t="s">
        <v>124</v>
      </c>
    </row>
    <row r="392" spans="1:65" s="210" customFormat="1" x14ac:dyDescent="0.2">
      <c r="B392" s="211"/>
      <c r="D392" s="186" t="s">
        <v>131</v>
      </c>
      <c r="E392" s="212" t="s">
        <v>1</v>
      </c>
      <c r="F392" s="213" t="s">
        <v>140</v>
      </c>
      <c r="H392" s="214">
        <v>24.509999999999998</v>
      </c>
      <c r="L392" s="211"/>
      <c r="M392" s="215"/>
      <c r="N392" s="216"/>
      <c r="O392" s="216"/>
      <c r="P392" s="216"/>
      <c r="Q392" s="216"/>
      <c r="R392" s="216"/>
      <c r="S392" s="216"/>
      <c r="T392" s="217"/>
      <c r="AT392" s="212" t="s">
        <v>131</v>
      </c>
      <c r="AU392" s="212" t="s">
        <v>82</v>
      </c>
      <c r="AV392" s="210" t="s">
        <v>129</v>
      </c>
      <c r="AW392" s="210" t="s">
        <v>28</v>
      </c>
      <c r="AX392" s="210" t="s">
        <v>80</v>
      </c>
      <c r="AY392" s="212" t="s">
        <v>124</v>
      </c>
    </row>
    <row r="393" spans="1:65" s="192" customFormat="1" x14ac:dyDescent="0.2">
      <c r="B393" s="193"/>
      <c r="D393" s="186" t="s">
        <v>131</v>
      </c>
      <c r="F393" s="195" t="s">
        <v>519</v>
      </c>
      <c r="H393" s="196">
        <v>25.245000000000001</v>
      </c>
      <c r="L393" s="193"/>
      <c r="M393" s="197"/>
      <c r="N393" s="198"/>
      <c r="O393" s="198"/>
      <c r="P393" s="198"/>
      <c r="Q393" s="198"/>
      <c r="R393" s="198"/>
      <c r="S393" s="198"/>
      <c r="T393" s="199"/>
      <c r="AT393" s="194" t="s">
        <v>131</v>
      </c>
      <c r="AU393" s="194" t="s">
        <v>82</v>
      </c>
      <c r="AV393" s="192" t="s">
        <v>82</v>
      </c>
      <c r="AW393" s="192" t="s">
        <v>3</v>
      </c>
      <c r="AX393" s="192" t="s">
        <v>80</v>
      </c>
      <c r="AY393" s="194" t="s">
        <v>124</v>
      </c>
    </row>
    <row r="394" spans="1:65" s="99" customFormat="1" ht="21.75" customHeight="1" x14ac:dyDescent="0.2">
      <c r="A394" s="100"/>
      <c r="B394" s="97"/>
      <c r="C394" s="173">
        <v>53</v>
      </c>
      <c r="D394" s="173" t="s">
        <v>125</v>
      </c>
      <c r="E394" s="174" t="s">
        <v>521</v>
      </c>
      <c r="F394" s="175" t="s">
        <v>522</v>
      </c>
      <c r="G394" s="176" t="s">
        <v>523</v>
      </c>
      <c r="H394" s="177">
        <v>1</v>
      </c>
      <c r="I394" s="86">
        <v>0</v>
      </c>
      <c r="J394" s="178">
        <f>ROUND(I394*H394,2)</f>
        <v>0</v>
      </c>
      <c r="K394" s="179"/>
      <c r="L394" s="97"/>
      <c r="M394" s="180" t="s">
        <v>1</v>
      </c>
      <c r="N394" s="181" t="s">
        <v>37</v>
      </c>
      <c r="O394" s="182">
        <v>0.621</v>
      </c>
      <c r="P394" s="182">
        <f>O394*H394</f>
        <v>0.621</v>
      </c>
      <c r="Q394" s="182">
        <v>0</v>
      </c>
      <c r="R394" s="182">
        <f>Q394*H394</f>
        <v>0</v>
      </c>
      <c r="S394" s="182">
        <v>0</v>
      </c>
      <c r="T394" s="183">
        <f>S394*H394</f>
        <v>0</v>
      </c>
      <c r="U394" s="100"/>
      <c r="V394" s="100"/>
      <c r="W394" s="100"/>
      <c r="X394" s="100"/>
      <c r="Y394" s="100"/>
      <c r="Z394" s="100"/>
      <c r="AA394" s="100"/>
      <c r="AB394" s="100"/>
      <c r="AC394" s="100"/>
      <c r="AD394" s="100"/>
      <c r="AE394" s="100"/>
      <c r="AR394" s="184" t="s">
        <v>129</v>
      </c>
      <c r="AT394" s="184" t="s">
        <v>125</v>
      </c>
      <c r="AU394" s="184" t="s">
        <v>82</v>
      </c>
      <c r="AY394" s="88" t="s">
        <v>124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88" t="s">
        <v>80</v>
      </c>
      <c r="BK394" s="185">
        <f>ROUND(I394*H394,2)</f>
        <v>0</v>
      </c>
      <c r="BL394" s="88" t="s">
        <v>129</v>
      </c>
      <c r="BM394" s="184" t="s">
        <v>524</v>
      </c>
    </row>
    <row r="395" spans="1:65" s="99" customFormat="1" ht="105.6" x14ac:dyDescent="0.2">
      <c r="A395" s="100"/>
      <c r="B395" s="97"/>
      <c r="C395" s="100"/>
      <c r="D395" s="186" t="s">
        <v>221</v>
      </c>
      <c r="E395" s="100"/>
      <c r="F395" s="187" t="s">
        <v>525</v>
      </c>
      <c r="G395" s="100"/>
      <c r="H395" s="100"/>
      <c r="I395" s="100"/>
      <c r="J395" s="100"/>
      <c r="K395" s="100"/>
      <c r="L395" s="97"/>
      <c r="M395" s="188"/>
      <c r="N395" s="189"/>
      <c r="O395" s="190"/>
      <c r="P395" s="190"/>
      <c r="Q395" s="190"/>
      <c r="R395" s="190"/>
      <c r="S395" s="190"/>
      <c r="T395" s="191"/>
      <c r="U395" s="100"/>
      <c r="V395" s="100"/>
      <c r="W395" s="100"/>
      <c r="X395" s="100"/>
      <c r="Y395" s="100"/>
      <c r="Z395" s="100"/>
      <c r="AA395" s="100"/>
      <c r="AB395" s="100"/>
      <c r="AC395" s="100"/>
      <c r="AD395" s="100"/>
      <c r="AE395" s="100"/>
      <c r="AT395" s="88" t="s">
        <v>221</v>
      </c>
      <c r="AU395" s="88" t="s">
        <v>82</v>
      </c>
    </row>
    <row r="396" spans="1:65" s="192" customFormat="1" x14ac:dyDescent="0.2">
      <c r="B396" s="193"/>
      <c r="D396" s="186" t="s">
        <v>131</v>
      </c>
      <c r="E396" s="194" t="s">
        <v>1</v>
      </c>
      <c r="F396" s="195" t="s">
        <v>80</v>
      </c>
      <c r="H396" s="196">
        <v>1</v>
      </c>
      <c r="L396" s="193"/>
      <c r="M396" s="197"/>
      <c r="N396" s="198"/>
      <c r="O396" s="198"/>
      <c r="P396" s="198"/>
      <c r="Q396" s="198"/>
      <c r="R396" s="198"/>
      <c r="S396" s="198"/>
      <c r="T396" s="199"/>
      <c r="AT396" s="194" t="s">
        <v>131</v>
      </c>
      <c r="AU396" s="194" t="s">
        <v>82</v>
      </c>
      <c r="AV396" s="192" t="s">
        <v>82</v>
      </c>
      <c r="AW396" s="192" t="s">
        <v>28</v>
      </c>
      <c r="AX396" s="192" t="s">
        <v>80</v>
      </c>
      <c r="AY396" s="194" t="s">
        <v>124</v>
      </c>
    </row>
    <row r="397" spans="1:65" s="99" customFormat="1" ht="21.75" customHeight="1" x14ac:dyDescent="0.2">
      <c r="A397" s="100"/>
      <c r="B397" s="97"/>
      <c r="C397" s="173">
        <v>54</v>
      </c>
      <c r="D397" s="173" t="s">
        <v>125</v>
      </c>
      <c r="E397" s="174" t="s">
        <v>527</v>
      </c>
      <c r="F397" s="175" t="s">
        <v>528</v>
      </c>
      <c r="G397" s="176" t="s">
        <v>523</v>
      </c>
      <c r="H397" s="177">
        <v>1</v>
      </c>
      <c r="I397" s="86">
        <v>0</v>
      </c>
      <c r="J397" s="178">
        <f>ROUND(I397*H397,2)</f>
        <v>0</v>
      </c>
      <c r="K397" s="179"/>
      <c r="L397" s="97"/>
      <c r="M397" s="180" t="s">
        <v>1</v>
      </c>
      <c r="N397" s="181" t="s">
        <v>37</v>
      </c>
      <c r="O397" s="182">
        <v>0.68300000000000005</v>
      </c>
      <c r="P397" s="182">
        <f>O397*H397</f>
        <v>0.68300000000000005</v>
      </c>
      <c r="Q397" s="182">
        <v>0</v>
      </c>
      <c r="R397" s="182">
        <f>Q397*H397</f>
        <v>0</v>
      </c>
      <c r="S397" s="182">
        <v>0</v>
      </c>
      <c r="T397" s="183">
        <f>S397*H397</f>
        <v>0</v>
      </c>
      <c r="U397" s="100"/>
      <c r="V397" s="100"/>
      <c r="W397" s="100"/>
      <c r="X397" s="100"/>
      <c r="Y397" s="100"/>
      <c r="Z397" s="100"/>
      <c r="AA397" s="100"/>
      <c r="AB397" s="100"/>
      <c r="AC397" s="100"/>
      <c r="AD397" s="100"/>
      <c r="AE397" s="100"/>
      <c r="AR397" s="184" t="s">
        <v>129</v>
      </c>
      <c r="AT397" s="184" t="s">
        <v>125</v>
      </c>
      <c r="AU397" s="184" t="s">
        <v>82</v>
      </c>
      <c r="AY397" s="88" t="s">
        <v>124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88" t="s">
        <v>80</v>
      </c>
      <c r="BK397" s="185">
        <f>ROUND(I397*H397,2)</f>
        <v>0</v>
      </c>
      <c r="BL397" s="88" t="s">
        <v>129</v>
      </c>
      <c r="BM397" s="184" t="s">
        <v>529</v>
      </c>
    </row>
    <row r="398" spans="1:65" s="99" customFormat="1" ht="240" x14ac:dyDescent="0.2">
      <c r="A398" s="100"/>
      <c r="B398" s="97"/>
      <c r="C398" s="100"/>
      <c r="D398" s="186" t="s">
        <v>221</v>
      </c>
      <c r="E398" s="100"/>
      <c r="F398" s="187" t="s">
        <v>530</v>
      </c>
      <c r="G398" s="100"/>
      <c r="H398" s="100"/>
      <c r="I398" s="100"/>
      <c r="J398" s="100"/>
      <c r="K398" s="100"/>
      <c r="L398" s="97"/>
      <c r="M398" s="188"/>
      <c r="N398" s="189"/>
      <c r="O398" s="190"/>
      <c r="P398" s="190"/>
      <c r="Q398" s="190"/>
      <c r="R398" s="190"/>
      <c r="S398" s="190"/>
      <c r="T398" s="191"/>
      <c r="U398" s="100"/>
      <c r="V398" s="100"/>
      <c r="W398" s="100"/>
      <c r="X398" s="100"/>
      <c r="Y398" s="100"/>
      <c r="Z398" s="100"/>
      <c r="AA398" s="100"/>
      <c r="AB398" s="100"/>
      <c r="AC398" s="100"/>
      <c r="AD398" s="100"/>
      <c r="AE398" s="100"/>
      <c r="AT398" s="88" t="s">
        <v>221</v>
      </c>
      <c r="AU398" s="88" t="s">
        <v>82</v>
      </c>
    </row>
    <row r="399" spans="1:65" s="192" customFormat="1" x14ac:dyDescent="0.2">
      <c r="B399" s="193"/>
      <c r="D399" s="186" t="s">
        <v>131</v>
      </c>
      <c r="E399" s="194" t="s">
        <v>1</v>
      </c>
      <c r="F399" s="195" t="s">
        <v>80</v>
      </c>
      <c r="H399" s="196">
        <v>1</v>
      </c>
      <c r="L399" s="193"/>
      <c r="M399" s="197"/>
      <c r="N399" s="198"/>
      <c r="O399" s="198"/>
      <c r="P399" s="198"/>
      <c r="Q399" s="198"/>
      <c r="R399" s="198"/>
      <c r="S399" s="198"/>
      <c r="T399" s="199"/>
      <c r="AT399" s="194" t="s">
        <v>131</v>
      </c>
      <c r="AU399" s="194" t="s">
        <v>82</v>
      </c>
      <c r="AV399" s="192" t="s">
        <v>82</v>
      </c>
      <c r="AW399" s="192" t="s">
        <v>28</v>
      </c>
      <c r="AX399" s="192" t="s">
        <v>80</v>
      </c>
      <c r="AY399" s="194" t="s">
        <v>124</v>
      </c>
    </row>
    <row r="400" spans="1:65" s="99" customFormat="1" ht="21.75" customHeight="1" x14ac:dyDescent="0.2">
      <c r="A400" s="100"/>
      <c r="B400" s="97"/>
      <c r="C400" s="173">
        <v>55</v>
      </c>
      <c r="D400" s="173" t="s">
        <v>125</v>
      </c>
      <c r="E400" s="174" t="s">
        <v>532</v>
      </c>
      <c r="F400" s="175" t="s">
        <v>533</v>
      </c>
      <c r="G400" s="176" t="s">
        <v>523</v>
      </c>
      <c r="H400" s="177">
        <v>1</v>
      </c>
      <c r="I400" s="86">
        <v>0</v>
      </c>
      <c r="J400" s="178">
        <f>ROUND(I400*H400,2)</f>
        <v>0</v>
      </c>
      <c r="K400" s="179"/>
      <c r="L400" s="97"/>
      <c r="M400" s="180" t="s">
        <v>1</v>
      </c>
      <c r="N400" s="181" t="s">
        <v>37</v>
      </c>
      <c r="O400" s="182">
        <v>0.745</v>
      </c>
      <c r="P400" s="182">
        <f>O400*H400</f>
        <v>0.745</v>
      </c>
      <c r="Q400" s="182">
        <v>1.0000000000000001E-5</v>
      </c>
      <c r="R400" s="182">
        <f>Q400*H400</f>
        <v>1.0000000000000001E-5</v>
      </c>
      <c r="S400" s="182">
        <v>0</v>
      </c>
      <c r="T400" s="183">
        <f>S400*H400</f>
        <v>0</v>
      </c>
      <c r="U400" s="100"/>
      <c r="V400" s="100"/>
      <c r="W400" s="100"/>
      <c r="X400" s="100"/>
      <c r="Y400" s="100"/>
      <c r="Z400" s="100"/>
      <c r="AA400" s="100"/>
      <c r="AB400" s="100"/>
      <c r="AC400" s="100"/>
      <c r="AD400" s="100"/>
      <c r="AE400" s="100"/>
      <c r="AR400" s="184" t="s">
        <v>129</v>
      </c>
      <c r="AT400" s="184" t="s">
        <v>125</v>
      </c>
      <c r="AU400" s="184" t="s">
        <v>82</v>
      </c>
      <c r="AY400" s="88" t="s">
        <v>124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88" t="s">
        <v>80</v>
      </c>
      <c r="BK400" s="185">
        <f>ROUND(I400*H400,2)</f>
        <v>0</v>
      </c>
      <c r="BL400" s="88" t="s">
        <v>129</v>
      </c>
      <c r="BM400" s="184" t="s">
        <v>534</v>
      </c>
    </row>
    <row r="401" spans="1:65" s="99" customFormat="1" ht="172.8" x14ac:dyDescent="0.2">
      <c r="A401" s="100"/>
      <c r="B401" s="97"/>
      <c r="C401" s="100"/>
      <c r="D401" s="186" t="s">
        <v>221</v>
      </c>
      <c r="E401" s="100"/>
      <c r="F401" s="187" t="s">
        <v>535</v>
      </c>
      <c r="G401" s="100"/>
      <c r="H401" s="100"/>
      <c r="I401" s="100"/>
      <c r="J401" s="100"/>
      <c r="K401" s="100"/>
      <c r="L401" s="97"/>
      <c r="M401" s="188"/>
      <c r="N401" s="189"/>
      <c r="O401" s="190"/>
      <c r="P401" s="190"/>
      <c r="Q401" s="190"/>
      <c r="R401" s="190"/>
      <c r="S401" s="190"/>
      <c r="T401" s="191"/>
      <c r="U401" s="100"/>
      <c r="V401" s="100"/>
      <c r="W401" s="100"/>
      <c r="X401" s="100"/>
      <c r="Y401" s="100"/>
      <c r="Z401" s="100"/>
      <c r="AA401" s="100"/>
      <c r="AB401" s="100"/>
      <c r="AC401" s="100"/>
      <c r="AD401" s="100"/>
      <c r="AE401" s="100"/>
      <c r="AT401" s="88" t="s">
        <v>221</v>
      </c>
      <c r="AU401" s="88" t="s">
        <v>82</v>
      </c>
    </row>
    <row r="402" spans="1:65" s="192" customFormat="1" x14ac:dyDescent="0.2">
      <c r="B402" s="193"/>
      <c r="D402" s="186" t="s">
        <v>131</v>
      </c>
      <c r="E402" s="194" t="s">
        <v>1</v>
      </c>
      <c r="F402" s="195" t="s">
        <v>80</v>
      </c>
      <c r="H402" s="196">
        <v>1</v>
      </c>
      <c r="L402" s="193"/>
      <c r="M402" s="197"/>
      <c r="N402" s="198"/>
      <c r="O402" s="198"/>
      <c r="P402" s="198"/>
      <c r="Q402" s="198"/>
      <c r="R402" s="198"/>
      <c r="S402" s="198"/>
      <c r="T402" s="199"/>
      <c r="AT402" s="194" t="s">
        <v>131</v>
      </c>
      <c r="AU402" s="194" t="s">
        <v>82</v>
      </c>
      <c r="AV402" s="192" t="s">
        <v>82</v>
      </c>
      <c r="AW402" s="192" t="s">
        <v>28</v>
      </c>
      <c r="AX402" s="192" t="s">
        <v>80</v>
      </c>
      <c r="AY402" s="194" t="s">
        <v>124</v>
      </c>
    </row>
    <row r="403" spans="1:65" s="99" customFormat="1" ht="21.75" customHeight="1" x14ac:dyDescent="0.2">
      <c r="A403" s="100"/>
      <c r="B403" s="97"/>
      <c r="C403" s="173">
        <v>56</v>
      </c>
      <c r="D403" s="173" t="s">
        <v>125</v>
      </c>
      <c r="E403" s="174" t="s">
        <v>537</v>
      </c>
      <c r="F403" s="175" t="s">
        <v>538</v>
      </c>
      <c r="G403" s="176" t="s">
        <v>523</v>
      </c>
      <c r="H403" s="177">
        <v>1</v>
      </c>
      <c r="I403" s="86">
        <v>0</v>
      </c>
      <c r="J403" s="178">
        <f>ROUND(I403*H403,2)</f>
        <v>0</v>
      </c>
      <c r="K403" s="179"/>
      <c r="L403" s="97"/>
      <c r="M403" s="180" t="s">
        <v>1</v>
      </c>
      <c r="N403" s="181" t="s">
        <v>37</v>
      </c>
      <c r="O403" s="182">
        <v>0.83</v>
      </c>
      <c r="P403" s="182">
        <f>O403*H403</f>
        <v>0.83</v>
      </c>
      <c r="Q403" s="182">
        <v>1.0000000000000001E-5</v>
      </c>
      <c r="R403" s="182">
        <f>Q403*H403</f>
        <v>1.0000000000000001E-5</v>
      </c>
      <c r="S403" s="182">
        <v>0</v>
      </c>
      <c r="T403" s="183">
        <f>S403*H403</f>
        <v>0</v>
      </c>
      <c r="U403" s="100"/>
      <c r="V403" s="100"/>
      <c r="W403" s="100"/>
      <c r="X403" s="100"/>
      <c r="Y403" s="100"/>
      <c r="Z403" s="100"/>
      <c r="AA403" s="100"/>
      <c r="AB403" s="100"/>
      <c r="AC403" s="100"/>
      <c r="AD403" s="100"/>
      <c r="AE403" s="100"/>
      <c r="AR403" s="184" t="s">
        <v>129</v>
      </c>
      <c r="AT403" s="184" t="s">
        <v>125</v>
      </c>
      <c r="AU403" s="184" t="s">
        <v>82</v>
      </c>
      <c r="AY403" s="88" t="s">
        <v>124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88" t="s">
        <v>80</v>
      </c>
      <c r="BK403" s="185">
        <f>ROUND(I403*H403,2)</f>
        <v>0</v>
      </c>
      <c r="BL403" s="88" t="s">
        <v>129</v>
      </c>
      <c r="BM403" s="184" t="s">
        <v>539</v>
      </c>
    </row>
    <row r="404" spans="1:65" s="99" customFormat="1" ht="115.2" x14ac:dyDescent="0.2">
      <c r="A404" s="100"/>
      <c r="B404" s="97"/>
      <c r="C404" s="100"/>
      <c r="D404" s="186" t="s">
        <v>221</v>
      </c>
      <c r="E404" s="100"/>
      <c r="F404" s="187" t="s">
        <v>540</v>
      </c>
      <c r="G404" s="100"/>
      <c r="H404" s="100"/>
      <c r="I404" s="100"/>
      <c r="J404" s="100"/>
      <c r="K404" s="100"/>
      <c r="L404" s="97"/>
      <c r="M404" s="188"/>
      <c r="N404" s="189"/>
      <c r="O404" s="190"/>
      <c r="P404" s="190"/>
      <c r="Q404" s="190"/>
      <c r="R404" s="190"/>
      <c r="S404" s="190"/>
      <c r="T404" s="191"/>
      <c r="U404" s="100"/>
      <c r="V404" s="100"/>
      <c r="W404" s="100"/>
      <c r="X404" s="100"/>
      <c r="Y404" s="100"/>
      <c r="Z404" s="100"/>
      <c r="AA404" s="100"/>
      <c r="AB404" s="100"/>
      <c r="AC404" s="100"/>
      <c r="AD404" s="100"/>
      <c r="AE404" s="100"/>
      <c r="AT404" s="88" t="s">
        <v>221</v>
      </c>
      <c r="AU404" s="88" t="s">
        <v>82</v>
      </c>
    </row>
    <row r="405" spans="1:65" s="192" customFormat="1" x14ac:dyDescent="0.2">
      <c r="B405" s="193"/>
      <c r="D405" s="186" t="s">
        <v>131</v>
      </c>
      <c r="E405" s="194" t="s">
        <v>1</v>
      </c>
      <c r="F405" s="195" t="s">
        <v>80</v>
      </c>
      <c r="H405" s="196">
        <v>1</v>
      </c>
      <c r="L405" s="193"/>
      <c r="M405" s="197"/>
      <c r="N405" s="198"/>
      <c r="O405" s="198"/>
      <c r="P405" s="198"/>
      <c r="Q405" s="198"/>
      <c r="R405" s="198"/>
      <c r="S405" s="198"/>
      <c r="T405" s="199"/>
      <c r="AT405" s="194" t="s">
        <v>131</v>
      </c>
      <c r="AU405" s="194" t="s">
        <v>82</v>
      </c>
      <c r="AV405" s="192" t="s">
        <v>82</v>
      </c>
      <c r="AW405" s="192" t="s">
        <v>28</v>
      </c>
      <c r="AX405" s="192" t="s">
        <v>80</v>
      </c>
      <c r="AY405" s="194" t="s">
        <v>124</v>
      </c>
    </row>
    <row r="406" spans="1:65" s="99" customFormat="1" ht="21.75" customHeight="1" x14ac:dyDescent="0.2">
      <c r="A406" s="100"/>
      <c r="B406" s="97"/>
      <c r="C406" s="173">
        <v>57</v>
      </c>
      <c r="D406" s="173" t="s">
        <v>125</v>
      </c>
      <c r="E406" s="174" t="s">
        <v>542</v>
      </c>
      <c r="F406" s="175" t="s">
        <v>543</v>
      </c>
      <c r="G406" s="176" t="s">
        <v>185</v>
      </c>
      <c r="H406" s="177">
        <v>4</v>
      </c>
      <c r="I406" s="86">
        <v>0</v>
      </c>
      <c r="J406" s="178">
        <f>ROUND(I406*H406,2)</f>
        <v>0</v>
      </c>
      <c r="K406" s="179"/>
      <c r="L406" s="97"/>
      <c r="M406" s="180" t="s">
        <v>1</v>
      </c>
      <c r="N406" s="181" t="s">
        <v>37</v>
      </c>
      <c r="O406" s="182">
        <v>0.313</v>
      </c>
      <c r="P406" s="182">
        <f>O406*H406</f>
        <v>1.252</v>
      </c>
      <c r="Q406" s="182">
        <v>0</v>
      </c>
      <c r="R406" s="182">
        <f>Q406*H406</f>
        <v>0</v>
      </c>
      <c r="S406" s="182">
        <v>0</v>
      </c>
      <c r="T406" s="183">
        <f>S406*H406</f>
        <v>0</v>
      </c>
      <c r="U406" s="100"/>
      <c r="V406" s="100"/>
      <c r="W406" s="100"/>
      <c r="X406" s="100"/>
      <c r="Y406" s="100"/>
      <c r="Z406" s="100"/>
      <c r="AA406" s="100"/>
      <c r="AB406" s="100"/>
      <c r="AC406" s="100"/>
      <c r="AD406" s="100"/>
      <c r="AE406" s="100"/>
      <c r="AR406" s="184" t="s">
        <v>129</v>
      </c>
      <c r="AT406" s="184" t="s">
        <v>125</v>
      </c>
      <c r="AU406" s="184" t="s">
        <v>82</v>
      </c>
      <c r="AY406" s="88" t="s">
        <v>124</v>
      </c>
      <c r="BE406" s="185">
        <f>IF(N406="základní",J406,0)</f>
        <v>0</v>
      </c>
      <c r="BF406" s="185">
        <f>IF(N406="snížená",J406,0)</f>
        <v>0</v>
      </c>
      <c r="BG406" s="185">
        <f>IF(N406="zákl. přenesená",J406,0)</f>
        <v>0</v>
      </c>
      <c r="BH406" s="185">
        <f>IF(N406="sníž. přenesená",J406,0)</f>
        <v>0</v>
      </c>
      <c r="BI406" s="185">
        <f>IF(N406="nulová",J406,0)</f>
        <v>0</v>
      </c>
      <c r="BJ406" s="88" t="s">
        <v>80</v>
      </c>
      <c r="BK406" s="185">
        <f>ROUND(I406*H406,2)</f>
        <v>0</v>
      </c>
      <c r="BL406" s="88" t="s">
        <v>129</v>
      </c>
      <c r="BM406" s="184" t="s">
        <v>544</v>
      </c>
    </row>
    <row r="407" spans="1:65" s="99" customFormat="1" ht="16.5" customHeight="1" x14ac:dyDescent="0.2">
      <c r="A407" s="100"/>
      <c r="B407" s="97"/>
      <c r="C407" s="218">
        <v>58</v>
      </c>
      <c r="D407" s="218" t="s">
        <v>467</v>
      </c>
      <c r="E407" s="219" t="s">
        <v>546</v>
      </c>
      <c r="F407" s="220" t="s">
        <v>547</v>
      </c>
      <c r="G407" s="221" t="s">
        <v>185</v>
      </c>
      <c r="H407" s="222">
        <v>4.0599999999999996</v>
      </c>
      <c r="I407" s="231">
        <v>0</v>
      </c>
      <c r="J407" s="223">
        <f>ROUND(I407*H407,2)</f>
        <v>0</v>
      </c>
      <c r="K407" s="224"/>
      <c r="L407" s="225"/>
      <c r="M407" s="226" t="s">
        <v>1</v>
      </c>
      <c r="N407" s="227" t="s">
        <v>37</v>
      </c>
      <c r="O407" s="182">
        <v>0</v>
      </c>
      <c r="P407" s="182">
        <f>O407*H407</f>
        <v>0</v>
      </c>
      <c r="Q407" s="182">
        <v>2.1199999999999999E-3</v>
      </c>
      <c r="R407" s="182">
        <f>Q407*H407</f>
        <v>8.6071999999999989E-3</v>
      </c>
      <c r="S407" s="182">
        <v>0</v>
      </c>
      <c r="T407" s="183">
        <f>S407*H407</f>
        <v>0</v>
      </c>
      <c r="U407" s="100"/>
      <c r="V407" s="100"/>
      <c r="W407" s="100"/>
      <c r="X407" s="100"/>
      <c r="Y407" s="100"/>
      <c r="Z407" s="100"/>
      <c r="AA407" s="100"/>
      <c r="AB407" s="100"/>
      <c r="AC407" s="100"/>
      <c r="AD407" s="100"/>
      <c r="AE407" s="100"/>
      <c r="AR407" s="184" t="s">
        <v>178</v>
      </c>
      <c r="AT407" s="184" t="s">
        <v>467</v>
      </c>
      <c r="AU407" s="184" t="s">
        <v>82</v>
      </c>
      <c r="AY407" s="88" t="s">
        <v>124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88" t="s">
        <v>80</v>
      </c>
      <c r="BK407" s="185">
        <f>ROUND(I407*H407,2)</f>
        <v>0</v>
      </c>
      <c r="BL407" s="88" t="s">
        <v>129</v>
      </c>
      <c r="BM407" s="184" t="s">
        <v>548</v>
      </c>
    </row>
    <row r="408" spans="1:65" s="192" customFormat="1" x14ac:dyDescent="0.2">
      <c r="B408" s="193"/>
      <c r="D408" s="186" t="s">
        <v>131</v>
      </c>
      <c r="E408" s="194" t="s">
        <v>1</v>
      </c>
      <c r="F408" s="195" t="s">
        <v>549</v>
      </c>
      <c r="H408" s="196">
        <v>4</v>
      </c>
      <c r="L408" s="193"/>
      <c r="M408" s="197"/>
      <c r="N408" s="198"/>
      <c r="O408" s="198"/>
      <c r="P408" s="198"/>
      <c r="Q408" s="198"/>
      <c r="R408" s="198"/>
      <c r="S408" s="198"/>
      <c r="T408" s="199"/>
      <c r="AT408" s="194" t="s">
        <v>131</v>
      </c>
      <c r="AU408" s="194" t="s">
        <v>82</v>
      </c>
      <c r="AV408" s="192" t="s">
        <v>82</v>
      </c>
      <c r="AW408" s="192" t="s">
        <v>28</v>
      </c>
      <c r="AX408" s="192" t="s">
        <v>80</v>
      </c>
      <c r="AY408" s="194" t="s">
        <v>124</v>
      </c>
    </row>
    <row r="409" spans="1:65" s="192" customFormat="1" x14ac:dyDescent="0.2">
      <c r="B409" s="193"/>
      <c r="D409" s="186" t="s">
        <v>131</v>
      </c>
      <c r="F409" s="195" t="s">
        <v>550</v>
      </c>
      <c r="H409" s="196">
        <v>4.0599999999999996</v>
      </c>
      <c r="L409" s="193"/>
      <c r="M409" s="197"/>
      <c r="N409" s="198"/>
      <c r="O409" s="198"/>
      <c r="P409" s="198"/>
      <c r="Q409" s="198"/>
      <c r="R409" s="198"/>
      <c r="S409" s="198"/>
      <c r="T409" s="199"/>
      <c r="AT409" s="194" t="s">
        <v>131</v>
      </c>
      <c r="AU409" s="194" t="s">
        <v>82</v>
      </c>
      <c r="AV409" s="192" t="s">
        <v>82</v>
      </c>
      <c r="AW409" s="192" t="s">
        <v>3</v>
      </c>
      <c r="AX409" s="192" t="s">
        <v>80</v>
      </c>
      <c r="AY409" s="194" t="s">
        <v>124</v>
      </c>
    </row>
    <row r="410" spans="1:65" s="99" customFormat="1" ht="21.75" customHeight="1" x14ac:dyDescent="0.2">
      <c r="A410" s="100"/>
      <c r="B410" s="97"/>
      <c r="C410" s="173">
        <v>59</v>
      </c>
      <c r="D410" s="173" t="s">
        <v>125</v>
      </c>
      <c r="E410" s="174" t="s">
        <v>552</v>
      </c>
      <c r="F410" s="175" t="s">
        <v>553</v>
      </c>
      <c r="G410" s="176" t="s">
        <v>554</v>
      </c>
      <c r="H410" s="177">
        <v>1</v>
      </c>
      <c r="I410" s="86">
        <v>0</v>
      </c>
      <c r="J410" s="178">
        <f>ROUND(I410*H410,2)</f>
        <v>0</v>
      </c>
      <c r="K410" s="179"/>
      <c r="L410" s="97"/>
      <c r="M410" s="180" t="s">
        <v>1</v>
      </c>
      <c r="N410" s="181" t="s">
        <v>37</v>
      </c>
      <c r="O410" s="182">
        <v>1.105</v>
      </c>
      <c r="P410" s="182">
        <f>O410*H410</f>
        <v>1.105</v>
      </c>
      <c r="Q410" s="182">
        <v>0</v>
      </c>
      <c r="R410" s="182">
        <f>Q410*H410</f>
        <v>0</v>
      </c>
      <c r="S410" s="182">
        <v>0</v>
      </c>
      <c r="T410" s="183">
        <f>S410*H410</f>
        <v>0</v>
      </c>
      <c r="U410" s="100"/>
      <c r="V410" s="100"/>
      <c r="W410" s="100"/>
      <c r="X410" s="100"/>
      <c r="Y410" s="100"/>
      <c r="Z410" s="100"/>
      <c r="AA410" s="100"/>
      <c r="AB410" s="100"/>
      <c r="AC410" s="100"/>
      <c r="AD410" s="100"/>
      <c r="AE410" s="100"/>
      <c r="AR410" s="184" t="s">
        <v>129</v>
      </c>
      <c r="AT410" s="184" t="s">
        <v>125</v>
      </c>
      <c r="AU410" s="184" t="s">
        <v>82</v>
      </c>
      <c r="AY410" s="88" t="s">
        <v>124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88" t="s">
        <v>80</v>
      </c>
      <c r="BK410" s="185">
        <f>ROUND(I410*H410,2)</f>
        <v>0</v>
      </c>
      <c r="BL410" s="88" t="s">
        <v>129</v>
      </c>
      <c r="BM410" s="184" t="s">
        <v>555</v>
      </c>
    </row>
    <row r="411" spans="1:65" s="99" customFormat="1" ht="28.8" x14ac:dyDescent="0.2">
      <c r="A411" s="100"/>
      <c r="B411" s="97"/>
      <c r="C411" s="100"/>
      <c r="D411" s="186" t="s">
        <v>221</v>
      </c>
      <c r="E411" s="100"/>
      <c r="F411" s="187" t="s">
        <v>556</v>
      </c>
      <c r="G411" s="100"/>
      <c r="H411" s="100"/>
      <c r="I411" s="100"/>
      <c r="J411" s="100"/>
      <c r="K411" s="100"/>
      <c r="L411" s="97"/>
      <c r="M411" s="188"/>
      <c r="N411" s="189"/>
      <c r="O411" s="190"/>
      <c r="P411" s="190"/>
      <c r="Q411" s="190"/>
      <c r="R411" s="190"/>
      <c r="S411" s="190"/>
      <c r="T411" s="191"/>
      <c r="U411" s="100"/>
      <c r="V411" s="100"/>
      <c r="W411" s="100"/>
      <c r="X411" s="100"/>
      <c r="Y411" s="100"/>
      <c r="Z411" s="100"/>
      <c r="AA411" s="100"/>
      <c r="AB411" s="100"/>
      <c r="AC411" s="100"/>
      <c r="AD411" s="100"/>
      <c r="AE411" s="100"/>
      <c r="AT411" s="88" t="s">
        <v>221</v>
      </c>
      <c r="AU411" s="88" t="s">
        <v>82</v>
      </c>
    </row>
    <row r="412" spans="1:65" s="99" customFormat="1" ht="16.5" customHeight="1" x14ac:dyDescent="0.2">
      <c r="A412" s="100"/>
      <c r="B412" s="97"/>
      <c r="C412" s="218">
        <v>60</v>
      </c>
      <c r="D412" s="218" t="s">
        <v>467</v>
      </c>
      <c r="E412" s="219" t="s">
        <v>558</v>
      </c>
      <c r="F412" s="220" t="s">
        <v>559</v>
      </c>
      <c r="G412" s="221" t="s">
        <v>554</v>
      </c>
      <c r="H412" s="222">
        <v>1</v>
      </c>
      <c r="I412" s="231">
        <v>0</v>
      </c>
      <c r="J412" s="223">
        <f>ROUND(I412*H412,2)</f>
        <v>0</v>
      </c>
      <c r="K412" s="224"/>
      <c r="L412" s="225"/>
      <c r="M412" s="226" t="s">
        <v>1</v>
      </c>
      <c r="N412" s="227" t="s">
        <v>37</v>
      </c>
      <c r="O412" s="182">
        <v>0</v>
      </c>
      <c r="P412" s="182">
        <f>O412*H412</f>
        <v>0</v>
      </c>
      <c r="Q412" s="182">
        <v>4.8000000000000001E-4</v>
      </c>
      <c r="R412" s="182">
        <f>Q412*H412</f>
        <v>4.8000000000000001E-4</v>
      </c>
      <c r="S412" s="182">
        <v>0</v>
      </c>
      <c r="T412" s="183">
        <f>S412*H412</f>
        <v>0</v>
      </c>
      <c r="U412" s="100"/>
      <c r="V412" s="100"/>
      <c r="W412" s="100"/>
      <c r="X412" s="100"/>
      <c r="Y412" s="100"/>
      <c r="Z412" s="100"/>
      <c r="AA412" s="100"/>
      <c r="AB412" s="100"/>
      <c r="AC412" s="100"/>
      <c r="AD412" s="100"/>
      <c r="AE412" s="100"/>
      <c r="AR412" s="184" t="s">
        <v>178</v>
      </c>
      <c r="AT412" s="184" t="s">
        <v>467</v>
      </c>
      <c r="AU412" s="184" t="s">
        <v>82</v>
      </c>
      <c r="AY412" s="88" t="s">
        <v>124</v>
      </c>
      <c r="BE412" s="185">
        <f>IF(N412="základní",J412,0)</f>
        <v>0</v>
      </c>
      <c r="BF412" s="185">
        <f>IF(N412="snížená",J412,0)</f>
        <v>0</v>
      </c>
      <c r="BG412" s="185">
        <f>IF(N412="zákl. přenesená",J412,0)</f>
        <v>0</v>
      </c>
      <c r="BH412" s="185">
        <f>IF(N412="sníž. přenesená",J412,0)</f>
        <v>0</v>
      </c>
      <c r="BI412" s="185">
        <f>IF(N412="nulová",J412,0)</f>
        <v>0</v>
      </c>
      <c r="BJ412" s="88" t="s">
        <v>80</v>
      </c>
      <c r="BK412" s="185">
        <f>ROUND(I412*H412,2)</f>
        <v>0</v>
      </c>
      <c r="BL412" s="88" t="s">
        <v>129</v>
      </c>
      <c r="BM412" s="184" t="s">
        <v>560</v>
      </c>
    </row>
    <row r="413" spans="1:65" s="99" customFormat="1" ht="38.4" x14ac:dyDescent="0.2">
      <c r="A413" s="100"/>
      <c r="B413" s="97"/>
      <c r="C413" s="100"/>
      <c r="D413" s="186" t="s">
        <v>221</v>
      </c>
      <c r="E413" s="100"/>
      <c r="F413" s="187" t="s">
        <v>561</v>
      </c>
      <c r="G413" s="100"/>
      <c r="H413" s="100"/>
      <c r="I413" s="100"/>
      <c r="J413" s="100"/>
      <c r="K413" s="100"/>
      <c r="L413" s="97"/>
      <c r="M413" s="188"/>
      <c r="N413" s="189"/>
      <c r="O413" s="190"/>
      <c r="P413" s="190"/>
      <c r="Q413" s="190"/>
      <c r="R413" s="190"/>
      <c r="S413" s="190"/>
      <c r="T413" s="191"/>
      <c r="U413" s="100"/>
      <c r="V413" s="100"/>
      <c r="W413" s="100"/>
      <c r="X413" s="100"/>
      <c r="Y413" s="100"/>
      <c r="Z413" s="100"/>
      <c r="AA413" s="100"/>
      <c r="AB413" s="100"/>
      <c r="AC413" s="100"/>
      <c r="AD413" s="100"/>
      <c r="AE413" s="100"/>
      <c r="AT413" s="88" t="s">
        <v>221</v>
      </c>
      <c r="AU413" s="88" t="s">
        <v>82</v>
      </c>
    </row>
    <row r="414" spans="1:65" s="192" customFormat="1" x14ac:dyDescent="0.2">
      <c r="B414" s="193"/>
      <c r="D414" s="186" t="s">
        <v>131</v>
      </c>
      <c r="E414" s="194" t="s">
        <v>1</v>
      </c>
      <c r="F414" s="195" t="s">
        <v>80</v>
      </c>
      <c r="H414" s="196">
        <v>1</v>
      </c>
      <c r="L414" s="193"/>
      <c r="M414" s="197"/>
      <c r="N414" s="198"/>
      <c r="O414" s="198"/>
      <c r="P414" s="198"/>
      <c r="Q414" s="198"/>
      <c r="R414" s="198"/>
      <c r="S414" s="198"/>
      <c r="T414" s="199"/>
      <c r="AT414" s="194" t="s">
        <v>131</v>
      </c>
      <c r="AU414" s="194" t="s">
        <v>82</v>
      </c>
      <c r="AV414" s="192" t="s">
        <v>82</v>
      </c>
      <c r="AW414" s="192" t="s">
        <v>28</v>
      </c>
      <c r="AX414" s="192" t="s">
        <v>80</v>
      </c>
      <c r="AY414" s="194" t="s">
        <v>124</v>
      </c>
    </row>
    <row r="415" spans="1:65" s="99" customFormat="1" ht="21.75" customHeight="1" x14ac:dyDescent="0.2">
      <c r="A415" s="100"/>
      <c r="B415" s="97"/>
      <c r="C415" s="173">
        <v>61</v>
      </c>
      <c r="D415" s="173" t="s">
        <v>125</v>
      </c>
      <c r="E415" s="174" t="s">
        <v>563</v>
      </c>
      <c r="F415" s="175" t="s">
        <v>564</v>
      </c>
      <c r="G415" s="176" t="s">
        <v>185</v>
      </c>
      <c r="H415" s="177">
        <v>0.42</v>
      </c>
      <c r="I415" s="86">
        <v>0</v>
      </c>
      <c r="J415" s="178">
        <f>ROUND(I415*H415,2)</f>
        <v>0</v>
      </c>
      <c r="K415" s="179"/>
      <c r="L415" s="97"/>
      <c r="M415" s="180" t="s">
        <v>1</v>
      </c>
      <c r="N415" s="181" t="s">
        <v>37</v>
      </c>
      <c r="O415" s="182">
        <v>1.9</v>
      </c>
      <c r="P415" s="182">
        <f>O415*H415</f>
        <v>0.79799999999999993</v>
      </c>
      <c r="Q415" s="182">
        <v>9.3000000000000005E-4</v>
      </c>
      <c r="R415" s="182">
        <f>Q415*H415</f>
        <v>3.9060000000000001E-4</v>
      </c>
      <c r="S415" s="182">
        <v>7.0000000000000007E-2</v>
      </c>
      <c r="T415" s="183">
        <f>S415*H415</f>
        <v>2.9400000000000003E-2</v>
      </c>
      <c r="U415" s="100"/>
      <c r="V415" s="100"/>
      <c r="W415" s="100"/>
      <c r="X415" s="100"/>
      <c r="Y415" s="100"/>
      <c r="Z415" s="100"/>
      <c r="AA415" s="100"/>
      <c r="AB415" s="100"/>
      <c r="AC415" s="100"/>
      <c r="AD415" s="100"/>
      <c r="AE415" s="100"/>
      <c r="AR415" s="184" t="s">
        <v>129</v>
      </c>
      <c r="AT415" s="184" t="s">
        <v>125</v>
      </c>
      <c r="AU415" s="184" t="s">
        <v>82</v>
      </c>
      <c r="AY415" s="88" t="s">
        <v>124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88" t="s">
        <v>80</v>
      </c>
      <c r="BK415" s="185">
        <f>ROUND(I415*H415,2)</f>
        <v>0</v>
      </c>
      <c r="BL415" s="88" t="s">
        <v>129</v>
      </c>
      <c r="BM415" s="184" t="s">
        <v>565</v>
      </c>
    </row>
    <row r="416" spans="1:65" s="192" customFormat="1" x14ac:dyDescent="0.2">
      <c r="B416" s="193"/>
      <c r="D416" s="186" t="s">
        <v>131</v>
      </c>
      <c r="E416" s="194" t="s">
        <v>1</v>
      </c>
      <c r="F416" s="195" t="s">
        <v>566</v>
      </c>
      <c r="H416" s="196">
        <v>0.42</v>
      </c>
      <c r="L416" s="193"/>
      <c r="M416" s="197"/>
      <c r="N416" s="198"/>
      <c r="O416" s="198"/>
      <c r="P416" s="198"/>
      <c r="Q416" s="198"/>
      <c r="R416" s="198"/>
      <c r="S416" s="198"/>
      <c r="T416" s="199"/>
      <c r="AT416" s="194" t="s">
        <v>131</v>
      </c>
      <c r="AU416" s="194" t="s">
        <v>82</v>
      </c>
      <c r="AV416" s="192" t="s">
        <v>82</v>
      </c>
      <c r="AW416" s="192" t="s">
        <v>28</v>
      </c>
      <c r="AX416" s="192" t="s">
        <v>80</v>
      </c>
      <c r="AY416" s="194" t="s">
        <v>124</v>
      </c>
    </row>
    <row r="417" spans="1:65" s="99" customFormat="1" ht="16.5" customHeight="1" x14ac:dyDescent="0.2">
      <c r="A417" s="100"/>
      <c r="B417" s="97"/>
      <c r="C417" s="173">
        <v>62</v>
      </c>
      <c r="D417" s="173" t="s">
        <v>125</v>
      </c>
      <c r="E417" s="174" t="s">
        <v>568</v>
      </c>
      <c r="F417" s="175" t="s">
        <v>569</v>
      </c>
      <c r="G417" s="176" t="s">
        <v>570</v>
      </c>
      <c r="H417" s="177">
        <v>3</v>
      </c>
      <c r="I417" s="86">
        <v>0</v>
      </c>
      <c r="J417" s="178">
        <f>ROUND(I417*H417,2)</f>
        <v>0</v>
      </c>
      <c r="K417" s="179"/>
      <c r="L417" s="97"/>
      <c r="M417" s="180" t="s">
        <v>1</v>
      </c>
      <c r="N417" s="181" t="s">
        <v>37</v>
      </c>
      <c r="O417" s="182">
        <v>0</v>
      </c>
      <c r="P417" s="182">
        <f>O417*H417</f>
        <v>0</v>
      </c>
      <c r="Q417" s="182">
        <v>0</v>
      </c>
      <c r="R417" s="182">
        <f>Q417*H417</f>
        <v>0</v>
      </c>
      <c r="S417" s="182">
        <v>0</v>
      </c>
      <c r="T417" s="183">
        <f>S417*H417</f>
        <v>0</v>
      </c>
      <c r="U417" s="100"/>
      <c r="V417" s="100"/>
      <c r="W417" s="100"/>
      <c r="X417" s="100"/>
      <c r="Y417" s="100"/>
      <c r="Z417" s="100"/>
      <c r="AA417" s="100"/>
      <c r="AB417" s="100"/>
      <c r="AC417" s="100"/>
      <c r="AD417" s="100"/>
      <c r="AE417" s="100"/>
      <c r="AR417" s="184" t="s">
        <v>129</v>
      </c>
      <c r="AT417" s="184" t="s">
        <v>125</v>
      </c>
      <c r="AU417" s="184" t="s">
        <v>82</v>
      </c>
      <c r="AY417" s="88" t="s">
        <v>124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88" t="s">
        <v>80</v>
      </c>
      <c r="BK417" s="185">
        <f>ROUND(I417*H417,2)</f>
        <v>0</v>
      </c>
      <c r="BL417" s="88" t="s">
        <v>129</v>
      </c>
      <c r="BM417" s="184" t="s">
        <v>571</v>
      </c>
    </row>
    <row r="418" spans="1:65" s="99" customFormat="1" ht="19.2" x14ac:dyDescent="0.2">
      <c r="A418" s="100"/>
      <c r="B418" s="97"/>
      <c r="C418" s="100"/>
      <c r="D418" s="186" t="s">
        <v>221</v>
      </c>
      <c r="E418" s="100"/>
      <c r="F418" s="187" t="s">
        <v>572</v>
      </c>
      <c r="G418" s="100"/>
      <c r="H418" s="100"/>
      <c r="I418" s="100"/>
      <c r="J418" s="100"/>
      <c r="K418" s="100"/>
      <c r="L418" s="97"/>
      <c r="M418" s="188"/>
      <c r="N418" s="189"/>
      <c r="O418" s="190"/>
      <c r="P418" s="190"/>
      <c r="Q418" s="190"/>
      <c r="R418" s="190"/>
      <c r="S418" s="190"/>
      <c r="T418" s="191"/>
      <c r="U418" s="100"/>
      <c r="V418" s="100"/>
      <c r="W418" s="100"/>
      <c r="X418" s="100"/>
      <c r="Y418" s="100"/>
      <c r="Z418" s="100"/>
      <c r="AA418" s="100"/>
      <c r="AB418" s="100"/>
      <c r="AC418" s="100"/>
      <c r="AD418" s="100"/>
      <c r="AE418" s="100"/>
      <c r="AT418" s="88" t="s">
        <v>221</v>
      </c>
      <c r="AU418" s="88" t="s">
        <v>82</v>
      </c>
    </row>
    <row r="419" spans="1:65" s="192" customFormat="1" x14ac:dyDescent="0.2">
      <c r="B419" s="193"/>
      <c r="D419" s="186" t="s">
        <v>131</v>
      </c>
      <c r="E419" s="194" t="s">
        <v>1</v>
      </c>
      <c r="F419" s="195" t="s">
        <v>148</v>
      </c>
      <c r="H419" s="196">
        <v>3</v>
      </c>
      <c r="L419" s="193"/>
      <c r="M419" s="197"/>
      <c r="N419" s="198"/>
      <c r="O419" s="198"/>
      <c r="P419" s="198"/>
      <c r="Q419" s="198"/>
      <c r="R419" s="198"/>
      <c r="S419" s="198"/>
      <c r="T419" s="199"/>
      <c r="AT419" s="194" t="s">
        <v>131</v>
      </c>
      <c r="AU419" s="194" t="s">
        <v>82</v>
      </c>
      <c r="AV419" s="192" t="s">
        <v>82</v>
      </c>
      <c r="AW419" s="192" t="s">
        <v>28</v>
      </c>
      <c r="AX419" s="192" t="s">
        <v>80</v>
      </c>
      <c r="AY419" s="194" t="s">
        <v>124</v>
      </c>
    </row>
    <row r="420" spans="1:65" s="99" customFormat="1" ht="16.5" customHeight="1" x14ac:dyDescent="0.2">
      <c r="A420" s="100"/>
      <c r="B420" s="97"/>
      <c r="C420" s="173">
        <v>63</v>
      </c>
      <c r="D420" s="173" t="s">
        <v>125</v>
      </c>
      <c r="E420" s="174" t="s">
        <v>574</v>
      </c>
      <c r="F420" s="175" t="s">
        <v>575</v>
      </c>
      <c r="G420" s="176" t="s">
        <v>523</v>
      </c>
      <c r="H420" s="177">
        <v>1</v>
      </c>
      <c r="I420" s="86">
        <v>0</v>
      </c>
      <c r="J420" s="178">
        <f>ROUND(I420*H420,2)</f>
        <v>0</v>
      </c>
      <c r="K420" s="179"/>
      <c r="L420" s="97"/>
      <c r="M420" s="180" t="s">
        <v>1</v>
      </c>
      <c r="N420" s="181" t="s">
        <v>37</v>
      </c>
      <c r="O420" s="182">
        <v>1.02</v>
      </c>
      <c r="P420" s="182">
        <f>O420*H420</f>
        <v>1.02</v>
      </c>
      <c r="Q420" s="182">
        <v>0</v>
      </c>
      <c r="R420" s="182">
        <f>Q420*H420</f>
        <v>0</v>
      </c>
      <c r="S420" s="182">
        <v>0</v>
      </c>
      <c r="T420" s="183">
        <f>S420*H420</f>
        <v>0</v>
      </c>
      <c r="U420" s="100"/>
      <c r="V420" s="100"/>
      <c r="W420" s="100"/>
      <c r="X420" s="100"/>
      <c r="Y420" s="100"/>
      <c r="Z420" s="100"/>
      <c r="AA420" s="100"/>
      <c r="AB420" s="100"/>
      <c r="AC420" s="100"/>
      <c r="AD420" s="100"/>
      <c r="AE420" s="100"/>
      <c r="AR420" s="184" t="s">
        <v>129</v>
      </c>
      <c r="AT420" s="184" t="s">
        <v>125</v>
      </c>
      <c r="AU420" s="184" t="s">
        <v>82</v>
      </c>
      <c r="AY420" s="88" t="s">
        <v>124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88" t="s">
        <v>80</v>
      </c>
      <c r="BK420" s="185">
        <f>ROUND(I420*H420,2)</f>
        <v>0</v>
      </c>
      <c r="BL420" s="88" t="s">
        <v>129</v>
      </c>
      <c r="BM420" s="184" t="s">
        <v>576</v>
      </c>
    </row>
    <row r="421" spans="1:65" s="99" customFormat="1" ht="67.2" x14ac:dyDescent="0.2">
      <c r="A421" s="100"/>
      <c r="B421" s="97"/>
      <c r="C421" s="100"/>
      <c r="D421" s="186" t="s">
        <v>221</v>
      </c>
      <c r="E421" s="100"/>
      <c r="F421" s="187" t="s">
        <v>577</v>
      </c>
      <c r="G421" s="100"/>
      <c r="H421" s="100"/>
      <c r="I421" s="100"/>
      <c r="J421" s="100"/>
      <c r="K421" s="100"/>
      <c r="L421" s="97"/>
      <c r="M421" s="188"/>
      <c r="N421" s="189"/>
      <c r="O421" s="190"/>
      <c r="P421" s="190"/>
      <c r="Q421" s="190"/>
      <c r="R421" s="190"/>
      <c r="S421" s="190"/>
      <c r="T421" s="191"/>
      <c r="U421" s="100"/>
      <c r="V421" s="100"/>
      <c r="W421" s="100"/>
      <c r="X421" s="100"/>
      <c r="Y421" s="100"/>
      <c r="Z421" s="100"/>
      <c r="AA421" s="100"/>
      <c r="AB421" s="100"/>
      <c r="AC421" s="100"/>
      <c r="AD421" s="100"/>
      <c r="AE421" s="100"/>
      <c r="AT421" s="88" t="s">
        <v>221</v>
      </c>
      <c r="AU421" s="88" t="s">
        <v>82</v>
      </c>
    </row>
    <row r="422" spans="1:65" s="192" customFormat="1" x14ac:dyDescent="0.2">
      <c r="B422" s="193"/>
      <c r="D422" s="186" t="s">
        <v>131</v>
      </c>
      <c r="E422" s="194" t="s">
        <v>1</v>
      </c>
      <c r="F422" s="195" t="s">
        <v>80</v>
      </c>
      <c r="H422" s="196">
        <v>1</v>
      </c>
      <c r="L422" s="193"/>
      <c r="M422" s="197"/>
      <c r="N422" s="198"/>
      <c r="O422" s="198"/>
      <c r="P422" s="198"/>
      <c r="Q422" s="198"/>
      <c r="R422" s="198"/>
      <c r="S422" s="198"/>
      <c r="T422" s="199"/>
      <c r="AT422" s="194" t="s">
        <v>131</v>
      </c>
      <c r="AU422" s="194" t="s">
        <v>82</v>
      </c>
      <c r="AV422" s="192" t="s">
        <v>82</v>
      </c>
      <c r="AW422" s="192" t="s">
        <v>28</v>
      </c>
      <c r="AX422" s="192" t="s">
        <v>80</v>
      </c>
      <c r="AY422" s="194" t="s">
        <v>124</v>
      </c>
    </row>
    <row r="423" spans="1:65" s="99" customFormat="1" ht="16.5" customHeight="1" x14ac:dyDescent="0.2">
      <c r="A423" s="100"/>
      <c r="B423" s="97"/>
      <c r="C423" s="173">
        <v>64</v>
      </c>
      <c r="D423" s="173" t="s">
        <v>125</v>
      </c>
      <c r="E423" s="174" t="s">
        <v>579</v>
      </c>
      <c r="F423" s="175" t="s">
        <v>580</v>
      </c>
      <c r="G423" s="176" t="s">
        <v>523</v>
      </c>
      <c r="H423" s="177">
        <v>1</v>
      </c>
      <c r="I423" s="86">
        <v>0</v>
      </c>
      <c r="J423" s="178">
        <f>ROUND(I423*H423,2)</f>
        <v>0</v>
      </c>
      <c r="K423" s="179"/>
      <c r="L423" s="97"/>
      <c r="M423" s="180" t="s">
        <v>1</v>
      </c>
      <c r="N423" s="181" t="s">
        <v>37</v>
      </c>
      <c r="O423" s="182">
        <v>1.337</v>
      </c>
      <c r="P423" s="182">
        <f>O423*H423</f>
        <v>1.337</v>
      </c>
      <c r="Q423" s="182">
        <v>0</v>
      </c>
      <c r="R423" s="182">
        <f>Q423*H423</f>
        <v>0</v>
      </c>
      <c r="S423" s="182">
        <v>0</v>
      </c>
      <c r="T423" s="183">
        <f>S423*H423</f>
        <v>0</v>
      </c>
      <c r="U423" s="100"/>
      <c r="V423" s="100"/>
      <c r="W423" s="100"/>
      <c r="X423" s="100"/>
      <c r="Y423" s="100"/>
      <c r="Z423" s="100"/>
      <c r="AA423" s="100"/>
      <c r="AB423" s="100"/>
      <c r="AC423" s="100"/>
      <c r="AD423" s="100"/>
      <c r="AE423" s="100"/>
      <c r="AR423" s="184" t="s">
        <v>129</v>
      </c>
      <c r="AT423" s="184" t="s">
        <v>125</v>
      </c>
      <c r="AU423" s="184" t="s">
        <v>82</v>
      </c>
      <c r="AY423" s="88" t="s">
        <v>124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88" t="s">
        <v>80</v>
      </c>
      <c r="BK423" s="185">
        <f>ROUND(I423*H423,2)</f>
        <v>0</v>
      </c>
      <c r="BL423" s="88" t="s">
        <v>129</v>
      </c>
      <c r="BM423" s="184" t="s">
        <v>581</v>
      </c>
    </row>
    <row r="424" spans="1:65" s="99" customFormat="1" ht="48" x14ac:dyDescent="0.2">
      <c r="A424" s="100"/>
      <c r="B424" s="97"/>
      <c r="C424" s="100"/>
      <c r="D424" s="186" t="s">
        <v>221</v>
      </c>
      <c r="E424" s="100"/>
      <c r="F424" s="187" t="s">
        <v>582</v>
      </c>
      <c r="G424" s="100"/>
      <c r="H424" s="100"/>
      <c r="I424" s="100"/>
      <c r="J424" s="100"/>
      <c r="K424" s="100"/>
      <c r="L424" s="97"/>
      <c r="M424" s="188"/>
      <c r="N424" s="189"/>
      <c r="O424" s="190"/>
      <c r="P424" s="190"/>
      <c r="Q424" s="190"/>
      <c r="R424" s="190"/>
      <c r="S424" s="190"/>
      <c r="T424" s="191"/>
      <c r="U424" s="100"/>
      <c r="V424" s="100"/>
      <c r="W424" s="100"/>
      <c r="X424" s="100"/>
      <c r="Y424" s="100"/>
      <c r="Z424" s="100"/>
      <c r="AA424" s="100"/>
      <c r="AB424" s="100"/>
      <c r="AC424" s="100"/>
      <c r="AD424" s="100"/>
      <c r="AE424" s="100"/>
      <c r="AT424" s="88" t="s">
        <v>221</v>
      </c>
      <c r="AU424" s="88" t="s">
        <v>82</v>
      </c>
    </row>
    <row r="425" spans="1:65" s="192" customFormat="1" x14ac:dyDescent="0.2">
      <c r="B425" s="193"/>
      <c r="D425" s="186" t="s">
        <v>131</v>
      </c>
      <c r="E425" s="194" t="s">
        <v>1</v>
      </c>
      <c r="F425" s="195" t="s">
        <v>80</v>
      </c>
      <c r="H425" s="196">
        <v>1</v>
      </c>
      <c r="L425" s="193"/>
      <c r="M425" s="197"/>
      <c r="N425" s="198"/>
      <c r="O425" s="198"/>
      <c r="P425" s="198"/>
      <c r="Q425" s="198"/>
      <c r="R425" s="198"/>
      <c r="S425" s="198"/>
      <c r="T425" s="199"/>
      <c r="AT425" s="194" t="s">
        <v>131</v>
      </c>
      <c r="AU425" s="194" t="s">
        <v>82</v>
      </c>
      <c r="AV425" s="192" t="s">
        <v>82</v>
      </c>
      <c r="AW425" s="192" t="s">
        <v>28</v>
      </c>
      <c r="AX425" s="192" t="s">
        <v>80</v>
      </c>
      <c r="AY425" s="194" t="s">
        <v>124</v>
      </c>
    </row>
    <row r="426" spans="1:65" s="99" customFormat="1" ht="21.75" customHeight="1" x14ac:dyDescent="0.2">
      <c r="A426" s="100"/>
      <c r="B426" s="97"/>
      <c r="C426" s="173">
        <v>65</v>
      </c>
      <c r="D426" s="173" t="s">
        <v>125</v>
      </c>
      <c r="E426" s="174" t="s">
        <v>584</v>
      </c>
      <c r="F426" s="175" t="s">
        <v>585</v>
      </c>
      <c r="G426" s="176" t="s">
        <v>185</v>
      </c>
      <c r="H426" s="177">
        <v>152</v>
      </c>
      <c r="I426" s="86">
        <v>0</v>
      </c>
      <c r="J426" s="178">
        <f>ROUND(I426*H426,2)</f>
        <v>0</v>
      </c>
      <c r="K426" s="179"/>
      <c r="L426" s="97"/>
      <c r="M426" s="180" t="s">
        <v>1</v>
      </c>
      <c r="N426" s="181" t="s">
        <v>37</v>
      </c>
      <c r="O426" s="182">
        <v>7.1999999999999995E-2</v>
      </c>
      <c r="P426" s="182">
        <f>O426*H426</f>
        <v>10.943999999999999</v>
      </c>
      <c r="Q426" s="182">
        <v>0</v>
      </c>
      <c r="R426" s="182">
        <f>Q426*H426</f>
        <v>0</v>
      </c>
      <c r="S426" s="182">
        <v>0</v>
      </c>
      <c r="T426" s="183">
        <f>S426*H426</f>
        <v>0</v>
      </c>
      <c r="U426" s="100"/>
      <c r="V426" s="100"/>
      <c r="W426" s="100"/>
      <c r="X426" s="100"/>
      <c r="Y426" s="100"/>
      <c r="Z426" s="100"/>
      <c r="AA426" s="100"/>
      <c r="AB426" s="100"/>
      <c r="AC426" s="100"/>
      <c r="AD426" s="100"/>
      <c r="AE426" s="100"/>
      <c r="AR426" s="184" t="s">
        <v>129</v>
      </c>
      <c r="AT426" s="184" t="s">
        <v>125</v>
      </c>
      <c r="AU426" s="184" t="s">
        <v>82</v>
      </c>
      <c r="AY426" s="88" t="s">
        <v>124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88" t="s">
        <v>80</v>
      </c>
      <c r="BK426" s="185">
        <f>ROUND(I426*H426,2)</f>
        <v>0</v>
      </c>
      <c r="BL426" s="88" t="s">
        <v>129</v>
      </c>
      <c r="BM426" s="184" t="s">
        <v>586</v>
      </c>
    </row>
    <row r="427" spans="1:65" s="99" customFormat="1" ht="19.2" x14ac:dyDescent="0.2">
      <c r="A427" s="100"/>
      <c r="B427" s="97"/>
      <c r="C427" s="100"/>
      <c r="D427" s="186" t="s">
        <v>221</v>
      </c>
      <c r="E427" s="100"/>
      <c r="F427" s="187" t="s">
        <v>587</v>
      </c>
      <c r="G427" s="100"/>
      <c r="H427" s="100"/>
      <c r="I427" s="100"/>
      <c r="J427" s="100"/>
      <c r="K427" s="100"/>
      <c r="L427" s="97"/>
      <c r="M427" s="188"/>
      <c r="N427" s="189"/>
      <c r="O427" s="190"/>
      <c r="P427" s="190"/>
      <c r="Q427" s="190"/>
      <c r="R427" s="190"/>
      <c r="S427" s="190"/>
      <c r="T427" s="191"/>
      <c r="U427" s="100"/>
      <c r="V427" s="100"/>
      <c r="W427" s="100"/>
      <c r="X427" s="100"/>
      <c r="Y427" s="100"/>
      <c r="Z427" s="100"/>
      <c r="AA427" s="100"/>
      <c r="AB427" s="100"/>
      <c r="AC427" s="100"/>
      <c r="AD427" s="100"/>
      <c r="AE427" s="100"/>
      <c r="AT427" s="88" t="s">
        <v>221</v>
      </c>
      <c r="AU427" s="88" t="s">
        <v>82</v>
      </c>
    </row>
    <row r="428" spans="1:65" s="99" customFormat="1" ht="16.5" customHeight="1" x14ac:dyDescent="0.2">
      <c r="A428" s="100"/>
      <c r="B428" s="97"/>
      <c r="C428" s="218">
        <v>66</v>
      </c>
      <c r="D428" s="218" t="s">
        <v>467</v>
      </c>
      <c r="E428" s="219" t="s">
        <v>589</v>
      </c>
      <c r="F428" s="220" t="s">
        <v>590</v>
      </c>
      <c r="G428" s="221" t="s">
        <v>185</v>
      </c>
      <c r="H428" s="222">
        <v>152</v>
      </c>
      <c r="I428" s="231">
        <v>0</v>
      </c>
      <c r="J428" s="223">
        <f>ROUND(I428*H428,2)</f>
        <v>0</v>
      </c>
      <c r="K428" s="224"/>
      <c r="L428" s="225"/>
      <c r="M428" s="226" t="s">
        <v>1</v>
      </c>
      <c r="N428" s="227" t="s">
        <v>37</v>
      </c>
      <c r="O428" s="182">
        <v>0</v>
      </c>
      <c r="P428" s="182">
        <f>O428*H428</f>
        <v>0</v>
      </c>
      <c r="Q428" s="182">
        <v>5.5000000000000003E-4</v>
      </c>
      <c r="R428" s="182">
        <f>Q428*H428</f>
        <v>8.3600000000000008E-2</v>
      </c>
      <c r="S428" s="182">
        <v>0</v>
      </c>
      <c r="T428" s="183">
        <f>S428*H428</f>
        <v>0</v>
      </c>
      <c r="U428" s="100"/>
      <c r="V428" s="100"/>
      <c r="W428" s="100"/>
      <c r="X428" s="100"/>
      <c r="Y428" s="100"/>
      <c r="Z428" s="100"/>
      <c r="AA428" s="100"/>
      <c r="AB428" s="100"/>
      <c r="AC428" s="100"/>
      <c r="AD428" s="100"/>
      <c r="AE428" s="100"/>
      <c r="AR428" s="184" t="s">
        <v>178</v>
      </c>
      <c r="AT428" s="184" t="s">
        <v>467</v>
      </c>
      <c r="AU428" s="184" t="s">
        <v>82</v>
      </c>
      <c r="AY428" s="88" t="s">
        <v>124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88" t="s">
        <v>80</v>
      </c>
      <c r="BK428" s="185">
        <f>ROUND(I428*H428,2)</f>
        <v>0</v>
      </c>
      <c r="BL428" s="88" t="s">
        <v>129</v>
      </c>
      <c r="BM428" s="184" t="s">
        <v>591</v>
      </c>
    </row>
    <row r="429" spans="1:65" s="192" customFormat="1" x14ac:dyDescent="0.2">
      <c r="B429" s="193"/>
      <c r="D429" s="186" t="s">
        <v>131</v>
      </c>
      <c r="E429" s="194" t="s">
        <v>1</v>
      </c>
      <c r="F429" s="195" t="s">
        <v>592</v>
      </c>
      <c r="H429" s="196">
        <v>152</v>
      </c>
      <c r="L429" s="193"/>
      <c r="M429" s="197"/>
      <c r="N429" s="198"/>
      <c r="O429" s="198"/>
      <c r="P429" s="198"/>
      <c r="Q429" s="198"/>
      <c r="R429" s="198"/>
      <c r="S429" s="198"/>
      <c r="T429" s="199"/>
      <c r="AT429" s="194" t="s">
        <v>131</v>
      </c>
      <c r="AU429" s="194" t="s">
        <v>82</v>
      </c>
      <c r="AV429" s="192" t="s">
        <v>82</v>
      </c>
      <c r="AW429" s="192" t="s">
        <v>28</v>
      </c>
      <c r="AX429" s="192" t="s">
        <v>80</v>
      </c>
      <c r="AY429" s="194" t="s">
        <v>124</v>
      </c>
    </row>
    <row r="430" spans="1:65" s="99" customFormat="1" ht="16.5" customHeight="1" x14ac:dyDescent="0.2">
      <c r="A430" s="100"/>
      <c r="B430" s="97"/>
      <c r="C430" s="173">
        <v>67</v>
      </c>
      <c r="D430" s="173" t="s">
        <v>125</v>
      </c>
      <c r="E430" s="174" t="s">
        <v>594</v>
      </c>
      <c r="F430" s="175" t="s">
        <v>595</v>
      </c>
      <c r="G430" s="176" t="s">
        <v>185</v>
      </c>
      <c r="H430" s="177">
        <v>70</v>
      </c>
      <c r="I430" s="86">
        <v>0</v>
      </c>
      <c r="J430" s="178">
        <f>ROUND(I430*H430,2)</f>
        <v>0</v>
      </c>
      <c r="K430" s="179"/>
      <c r="L430" s="97"/>
      <c r="M430" s="180" t="s">
        <v>1</v>
      </c>
      <c r="N430" s="181" t="s">
        <v>37</v>
      </c>
      <c r="O430" s="182">
        <v>5.5E-2</v>
      </c>
      <c r="P430" s="182">
        <f>O430*H430</f>
        <v>3.85</v>
      </c>
      <c r="Q430" s="182">
        <v>0</v>
      </c>
      <c r="R430" s="182">
        <f>Q430*H430</f>
        <v>0</v>
      </c>
      <c r="S430" s="182">
        <v>0</v>
      </c>
      <c r="T430" s="183">
        <f>S430*H430</f>
        <v>0</v>
      </c>
      <c r="U430" s="100"/>
      <c r="V430" s="100"/>
      <c r="W430" s="100"/>
      <c r="X430" s="100"/>
      <c r="Y430" s="100"/>
      <c r="Z430" s="100"/>
      <c r="AA430" s="100"/>
      <c r="AB430" s="100"/>
      <c r="AC430" s="100"/>
      <c r="AD430" s="100"/>
      <c r="AE430" s="100"/>
      <c r="AR430" s="184" t="s">
        <v>129</v>
      </c>
      <c r="AT430" s="184" t="s">
        <v>125</v>
      </c>
      <c r="AU430" s="184" t="s">
        <v>82</v>
      </c>
      <c r="AY430" s="88" t="s">
        <v>124</v>
      </c>
      <c r="BE430" s="185">
        <f>IF(N430="základní",J430,0)</f>
        <v>0</v>
      </c>
      <c r="BF430" s="185">
        <f>IF(N430="snížená",J430,0)</f>
        <v>0</v>
      </c>
      <c r="BG430" s="185">
        <f>IF(N430="zákl. přenesená",J430,0)</f>
        <v>0</v>
      </c>
      <c r="BH430" s="185">
        <f>IF(N430="sníž. přenesená",J430,0)</f>
        <v>0</v>
      </c>
      <c r="BI430" s="185">
        <f>IF(N430="nulová",J430,0)</f>
        <v>0</v>
      </c>
      <c r="BJ430" s="88" t="s">
        <v>80</v>
      </c>
      <c r="BK430" s="185">
        <f>ROUND(I430*H430,2)</f>
        <v>0</v>
      </c>
      <c r="BL430" s="88" t="s">
        <v>129</v>
      </c>
      <c r="BM430" s="184" t="s">
        <v>596</v>
      </c>
    </row>
    <row r="431" spans="1:65" s="192" customFormat="1" x14ac:dyDescent="0.2">
      <c r="B431" s="193"/>
      <c r="D431" s="186" t="s">
        <v>131</v>
      </c>
      <c r="E431" s="194" t="s">
        <v>1</v>
      </c>
      <c r="F431" s="195" t="s">
        <v>597</v>
      </c>
      <c r="H431" s="196">
        <v>70</v>
      </c>
      <c r="L431" s="193"/>
      <c r="M431" s="197"/>
      <c r="N431" s="198"/>
      <c r="O431" s="198"/>
      <c r="P431" s="198"/>
      <c r="Q431" s="198"/>
      <c r="R431" s="198"/>
      <c r="S431" s="198"/>
      <c r="T431" s="199"/>
      <c r="AT431" s="194" t="s">
        <v>131</v>
      </c>
      <c r="AU431" s="194" t="s">
        <v>82</v>
      </c>
      <c r="AV431" s="192" t="s">
        <v>82</v>
      </c>
      <c r="AW431" s="192" t="s">
        <v>28</v>
      </c>
      <c r="AX431" s="192" t="s">
        <v>80</v>
      </c>
      <c r="AY431" s="194" t="s">
        <v>124</v>
      </c>
    </row>
    <row r="432" spans="1:65" s="99" customFormat="1" ht="16.5" customHeight="1" x14ac:dyDescent="0.2">
      <c r="A432" s="100"/>
      <c r="B432" s="97"/>
      <c r="C432" s="218">
        <v>68</v>
      </c>
      <c r="D432" s="218" t="s">
        <v>467</v>
      </c>
      <c r="E432" s="219" t="s">
        <v>599</v>
      </c>
      <c r="F432" s="220" t="s">
        <v>600</v>
      </c>
      <c r="G432" s="221" t="s">
        <v>601</v>
      </c>
      <c r="H432" s="222">
        <v>71.400000000000006</v>
      </c>
      <c r="I432" s="231">
        <v>0</v>
      </c>
      <c r="J432" s="223">
        <f>ROUND(I432*H432,2)</f>
        <v>0</v>
      </c>
      <c r="K432" s="224"/>
      <c r="L432" s="225"/>
      <c r="M432" s="226" t="s">
        <v>1</v>
      </c>
      <c r="N432" s="227" t="s">
        <v>37</v>
      </c>
      <c r="O432" s="182">
        <v>0</v>
      </c>
      <c r="P432" s="182">
        <f>O432*H432</f>
        <v>0</v>
      </c>
      <c r="Q432" s="182">
        <v>1E-3</v>
      </c>
      <c r="R432" s="182">
        <f>Q432*H432</f>
        <v>7.1400000000000005E-2</v>
      </c>
      <c r="S432" s="182">
        <v>0</v>
      </c>
      <c r="T432" s="183">
        <f>S432*H432</f>
        <v>0</v>
      </c>
      <c r="U432" s="100"/>
      <c r="V432" s="100"/>
      <c r="W432" s="100"/>
      <c r="X432" s="100"/>
      <c r="Y432" s="100"/>
      <c r="Z432" s="100"/>
      <c r="AA432" s="100"/>
      <c r="AB432" s="100"/>
      <c r="AC432" s="100"/>
      <c r="AD432" s="100"/>
      <c r="AE432" s="100"/>
      <c r="AR432" s="184" t="s">
        <v>178</v>
      </c>
      <c r="AT432" s="184" t="s">
        <v>467</v>
      </c>
      <c r="AU432" s="184" t="s">
        <v>82</v>
      </c>
      <c r="AY432" s="88" t="s">
        <v>124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88" t="s">
        <v>80</v>
      </c>
      <c r="BK432" s="185">
        <f>ROUND(I432*H432,2)</f>
        <v>0</v>
      </c>
      <c r="BL432" s="88" t="s">
        <v>129</v>
      </c>
      <c r="BM432" s="184" t="s">
        <v>602</v>
      </c>
    </row>
    <row r="433" spans="1:65" s="192" customFormat="1" x14ac:dyDescent="0.2">
      <c r="B433" s="193"/>
      <c r="D433" s="186" t="s">
        <v>131</v>
      </c>
      <c r="F433" s="195" t="s">
        <v>603</v>
      </c>
      <c r="H433" s="196">
        <v>71.400000000000006</v>
      </c>
      <c r="L433" s="193"/>
      <c r="M433" s="197"/>
      <c r="N433" s="198"/>
      <c r="O433" s="198"/>
      <c r="P433" s="198"/>
      <c r="Q433" s="198"/>
      <c r="R433" s="198"/>
      <c r="S433" s="198"/>
      <c r="T433" s="199"/>
      <c r="AT433" s="194" t="s">
        <v>131</v>
      </c>
      <c r="AU433" s="194" t="s">
        <v>82</v>
      </c>
      <c r="AV433" s="192" t="s">
        <v>82</v>
      </c>
      <c r="AW433" s="192" t="s">
        <v>3</v>
      </c>
      <c r="AX433" s="192" t="s">
        <v>80</v>
      </c>
      <c r="AY433" s="194" t="s">
        <v>124</v>
      </c>
    </row>
    <row r="434" spans="1:65" s="99" customFormat="1" ht="21.75" customHeight="1" x14ac:dyDescent="0.2">
      <c r="A434" s="100"/>
      <c r="B434" s="97"/>
      <c r="C434" s="173">
        <v>69</v>
      </c>
      <c r="D434" s="173" t="s">
        <v>125</v>
      </c>
      <c r="E434" s="174" t="s">
        <v>605</v>
      </c>
      <c r="F434" s="175" t="s">
        <v>606</v>
      </c>
      <c r="G434" s="176" t="s">
        <v>185</v>
      </c>
      <c r="H434" s="177">
        <v>152</v>
      </c>
      <c r="I434" s="86">
        <v>0</v>
      </c>
      <c r="J434" s="178">
        <f>ROUND(I434*H434,2)</f>
        <v>0</v>
      </c>
      <c r="K434" s="179"/>
      <c r="L434" s="97"/>
      <c r="M434" s="180" t="s">
        <v>1</v>
      </c>
      <c r="N434" s="181" t="s">
        <v>37</v>
      </c>
      <c r="O434" s="182">
        <v>2.3E-2</v>
      </c>
      <c r="P434" s="182">
        <f>O434*H434</f>
        <v>3.496</v>
      </c>
      <c r="Q434" s="182">
        <v>6.9999999999999994E-5</v>
      </c>
      <c r="R434" s="182">
        <f>Q434*H434</f>
        <v>1.0639999999999998E-2</v>
      </c>
      <c r="S434" s="182">
        <v>0</v>
      </c>
      <c r="T434" s="183">
        <f>S434*H434</f>
        <v>0</v>
      </c>
      <c r="U434" s="100"/>
      <c r="V434" s="100"/>
      <c r="W434" s="100"/>
      <c r="X434" s="100"/>
      <c r="Y434" s="100"/>
      <c r="Z434" s="100"/>
      <c r="AA434" s="100"/>
      <c r="AB434" s="100"/>
      <c r="AC434" s="100"/>
      <c r="AD434" s="100"/>
      <c r="AE434" s="100"/>
      <c r="AR434" s="184" t="s">
        <v>129</v>
      </c>
      <c r="AT434" s="184" t="s">
        <v>125</v>
      </c>
      <c r="AU434" s="184" t="s">
        <v>82</v>
      </c>
      <c r="AY434" s="88" t="s">
        <v>124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88" t="s">
        <v>80</v>
      </c>
      <c r="BK434" s="185">
        <f>ROUND(I434*H434,2)</f>
        <v>0</v>
      </c>
      <c r="BL434" s="88" t="s">
        <v>129</v>
      </c>
      <c r="BM434" s="184" t="s">
        <v>607</v>
      </c>
    </row>
    <row r="435" spans="1:65" s="192" customFormat="1" x14ac:dyDescent="0.2">
      <c r="B435" s="193"/>
      <c r="D435" s="186" t="s">
        <v>131</v>
      </c>
      <c r="E435" s="194" t="s">
        <v>1</v>
      </c>
      <c r="F435" s="195" t="s">
        <v>608</v>
      </c>
      <c r="H435" s="196">
        <v>152</v>
      </c>
      <c r="L435" s="193"/>
      <c r="M435" s="197"/>
      <c r="N435" s="198"/>
      <c r="O435" s="198"/>
      <c r="P435" s="198"/>
      <c r="Q435" s="198"/>
      <c r="R435" s="198"/>
      <c r="S435" s="198"/>
      <c r="T435" s="199"/>
      <c r="AT435" s="194" t="s">
        <v>131</v>
      </c>
      <c r="AU435" s="194" t="s">
        <v>82</v>
      </c>
      <c r="AV435" s="192" t="s">
        <v>82</v>
      </c>
      <c r="AW435" s="192" t="s">
        <v>28</v>
      </c>
      <c r="AX435" s="192" t="s">
        <v>80</v>
      </c>
      <c r="AY435" s="194" t="s">
        <v>124</v>
      </c>
    </row>
    <row r="436" spans="1:65" s="99" customFormat="1" ht="21.75" customHeight="1" x14ac:dyDescent="0.2">
      <c r="A436" s="100"/>
      <c r="B436" s="97"/>
      <c r="C436" s="173">
        <v>70</v>
      </c>
      <c r="D436" s="173" t="s">
        <v>125</v>
      </c>
      <c r="E436" s="174" t="s">
        <v>610</v>
      </c>
      <c r="F436" s="175" t="s">
        <v>611</v>
      </c>
      <c r="G436" s="176" t="s">
        <v>554</v>
      </c>
      <c r="H436" s="177">
        <v>1</v>
      </c>
      <c r="I436" s="86">
        <v>0</v>
      </c>
      <c r="J436" s="178">
        <f>ROUND(I436*H436,2)</f>
        <v>0</v>
      </c>
      <c r="K436" s="179"/>
      <c r="L436" s="97"/>
      <c r="M436" s="180" t="s">
        <v>1</v>
      </c>
      <c r="N436" s="181" t="s">
        <v>37</v>
      </c>
      <c r="O436" s="182">
        <v>0.66700000000000004</v>
      </c>
      <c r="P436" s="182">
        <f>O436*H436</f>
        <v>0.66700000000000004</v>
      </c>
      <c r="Q436" s="182">
        <v>0.10833</v>
      </c>
      <c r="R436" s="182">
        <f>Q436*H436</f>
        <v>0.10833</v>
      </c>
      <c r="S436" s="182">
        <v>0</v>
      </c>
      <c r="T436" s="183">
        <f>S436*H436</f>
        <v>0</v>
      </c>
      <c r="U436" s="100"/>
      <c r="V436" s="100"/>
      <c r="W436" s="100"/>
      <c r="X436" s="100"/>
      <c r="Y436" s="100"/>
      <c r="Z436" s="100"/>
      <c r="AA436" s="100"/>
      <c r="AB436" s="100"/>
      <c r="AC436" s="100"/>
      <c r="AD436" s="100"/>
      <c r="AE436" s="100"/>
      <c r="AR436" s="184" t="s">
        <v>129</v>
      </c>
      <c r="AT436" s="184" t="s">
        <v>125</v>
      </c>
      <c r="AU436" s="184" t="s">
        <v>82</v>
      </c>
      <c r="AY436" s="88" t="s">
        <v>124</v>
      </c>
      <c r="BE436" s="185">
        <f>IF(N436="základní",J436,0)</f>
        <v>0</v>
      </c>
      <c r="BF436" s="185">
        <f>IF(N436="snížená",J436,0)</f>
        <v>0</v>
      </c>
      <c r="BG436" s="185">
        <f>IF(N436="zákl. přenesená",J436,0)</f>
        <v>0</v>
      </c>
      <c r="BH436" s="185">
        <f>IF(N436="sníž. přenesená",J436,0)</f>
        <v>0</v>
      </c>
      <c r="BI436" s="185">
        <f>IF(N436="nulová",J436,0)</f>
        <v>0</v>
      </c>
      <c r="BJ436" s="88" t="s">
        <v>80</v>
      </c>
      <c r="BK436" s="185">
        <f>ROUND(I436*H436,2)</f>
        <v>0</v>
      </c>
      <c r="BL436" s="88" t="s">
        <v>129</v>
      </c>
      <c r="BM436" s="184" t="s">
        <v>612</v>
      </c>
    </row>
    <row r="437" spans="1:65" s="192" customFormat="1" x14ac:dyDescent="0.2">
      <c r="B437" s="193"/>
      <c r="D437" s="186" t="s">
        <v>131</v>
      </c>
      <c r="E437" s="194" t="s">
        <v>1</v>
      </c>
      <c r="F437" s="195" t="s">
        <v>613</v>
      </c>
      <c r="H437" s="196">
        <v>1</v>
      </c>
      <c r="L437" s="193"/>
      <c r="M437" s="197"/>
      <c r="N437" s="198"/>
      <c r="O437" s="198"/>
      <c r="P437" s="198"/>
      <c r="Q437" s="198"/>
      <c r="R437" s="198"/>
      <c r="S437" s="198"/>
      <c r="T437" s="199"/>
      <c r="AT437" s="194" t="s">
        <v>131</v>
      </c>
      <c r="AU437" s="194" t="s">
        <v>82</v>
      </c>
      <c r="AV437" s="192" t="s">
        <v>82</v>
      </c>
      <c r="AW437" s="192" t="s">
        <v>28</v>
      </c>
      <c r="AX437" s="192" t="s">
        <v>80</v>
      </c>
      <c r="AY437" s="194" t="s">
        <v>124</v>
      </c>
    </row>
    <row r="438" spans="1:65" s="99" customFormat="1" ht="21.75" customHeight="1" x14ac:dyDescent="0.2">
      <c r="A438" s="100"/>
      <c r="B438" s="97"/>
      <c r="C438" s="173">
        <v>71</v>
      </c>
      <c r="D438" s="173" t="s">
        <v>125</v>
      </c>
      <c r="E438" s="174" t="s">
        <v>615</v>
      </c>
      <c r="F438" s="175" t="s">
        <v>616</v>
      </c>
      <c r="G438" s="176" t="s">
        <v>554</v>
      </c>
      <c r="H438" s="177">
        <v>3</v>
      </c>
      <c r="I438" s="86">
        <v>0</v>
      </c>
      <c r="J438" s="178">
        <f>ROUND(I438*H438,2)</f>
        <v>0</v>
      </c>
      <c r="K438" s="179"/>
      <c r="L438" s="97"/>
      <c r="M438" s="180" t="s">
        <v>1</v>
      </c>
      <c r="N438" s="181" t="s">
        <v>37</v>
      </c>
      <c r="O438" s="182">
        <v>0.66700000000000004</v>
      </c>
      <c r="P438" s="182">
        <f>O438*H438</f>
        <v>2.0010000000000003</v>
      </c>
      <c r="Q438" s="182">
        <v>0.11217000000000001</v>
      </c>
      <c r="R438" s="182">
        <f>Q438*H438</f>
        <v>0.33651000000000003</v>
      </c>
      <c r="S438" s="182">
        <v>0</v>
      </c>
      <c r="T438" s="183">
        <f>S438*H438</f>
        <v>0</v>
      </c>
      <c r="U438" s="100"/>
      <c r="V438" s="100"/>
      <c r="W438" s="100"/>
      <c r="X438" s="100"/>
      <c r="Y438" s="100"/>
      <c r="Z438" s="100"/>
      <c r="AA438" s="100"/>
      <c r="AB438" s="100"/>
      <c r="AC438" s="100"/>
      <c r="AD438" s="100"/>
      <c r="AE438" s="100"/>
      <c r="AR438" s="184" t="s">
        <v>129</v>
      </c>
      <c r="AT438" s="184" t="s">
        <v>125</v>
      </c>
      <c r="AU438" s="184" t="s">
        <v>82</v>
      </c>
      <c r="AY438" s="88" t="s">
        <v>124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88" t="s">
        <v>80</v>
      </c>
      <c r="BK438" s="185">
        <f>ROUND(I438*H438,2)</f>
        <v>0</v>
      </c>
      <c r="BL438" s="88" t="s">
        <v>129</v>
      </c>
      <c r="BM438" s="184" t="s">
        <v>617</v>
      </c>
    </row>
    <row r="439" spans="1:65" s="192" customFormat="1" x14ac:dyDescent="0.2">
      <c r="B439" s="193"/>
      <c r="D439" s="186" t="s">
        <v>131</v>
      </c>
      <c r="E439" s="194" t="s">
        <v>1</v>
      </c>
      <c r="F439" s="195" t="s">
        <v>618</v>
      </c>
      <c r="H439" s="196">
        <v>3</v>
      </c>
      <c r="L439" s="193"/>
      <c r="M439" s="197"/>
      <c r="N439" s="198"/>
      <c r="O439" s="198"/>
      <c r="P439" s="198"/>
      <c r="Q439" s="198"/>
      <c r="R439" s="198"/>
      <c r="S439" s="198"/>
      <c r="T439" s="199"/>
      <c r="AT439" s="194" t="s">
        <v>131</v>
      </c>
      <c r="AU439" s="194" t="s">
        <v>82</v>
      </c>
      <c r="AV439" s="192" t="s">
        <v>82</v>
      </c>
      <c r="AW439" s="192" t="s">
        <v>28</v>
      </c>
      <c r="AX439" s="192" t="s">
        <v>80</v>
      </c>
      <c r="AY439" s="194" t="s">
        <v>124</v>
      </c>
    </row>
    <row r="440" spans="1:65" s="99" customFormat="1" ht="21.75" customHeight="1" x14ac:dyDescent="0.2">
      <c r="A440" s="100"/>
      <c r="B440" s="97"/>
      <c r="C440" s="173">
        <v>72</v>
      </c>
      <c r="D440" s="173" t="s">
        <v>125</v>
      </c>
      <c r="E440" s="174" t="s">
        <v>620</v>
      </c>
      <c r="F440" s="175" t="s">
        <v>621</v>
      </c>
      <c r="G440" s="176" t="s">
        <v>554</v>
      </c>
      <c r="H440" s="177">
        <v>5</v>
      </c>
      <c r="I440" s="86">
        <v>0</v>
      </c>
      <c r="J440" s="178">
        <f>ROUND(I440*H440,2)</f>
        <v>0</v>
      </c>
      <c r="K440" s="179"/>
      <c r="L440" s="97"/>
      <c r="M440" s="180" t="s">
        <v>1</v>
      </c>
      <c r="N440" s="181" t="s">
        <v>37</v>
      </c>
      <c r="O440" s="182">
        <v>0.66700000000000004</v>
      </c>
      <c r="P440" s="182">
        <f>O440*H440</f>
        <v>3.335</v>
      </c>
      <c r="Q440" s="182">
        <v>7.4370000000000006E-2</v>
      </c>
      <c r="R440" s="182">
        <f>Q440*H440</f>
        <v>0.37185000000000001</v>
      </c>
      <c r="S440" s="182">
        <v>0</v>
      </c>
      <c r="T440" s="183">
        <f>S440*H440</f>
        <v>0</v>
      </c>
      <c r="U440" s="100"/>
      <c r="V440" s="100"/>
      <c r="W440" s="100"/>
      <c r="X440" s="100"/>
      <c r="Y440" s="100"/>
      <c r="Z440" s="100"/>
      <c r="AA440" s="100"/>
      <c r="AB440" s="100"/>
      <c r="AC440" s="100"/>
      <c r="AD440" s="100"/>
      <c r="AE440" s="100"/>
      <c r="AR440" s="184" t="s">
        <v>129</v>
      </c>
      <c r="AT440" s="184" t="s">
        <v>125</v>
      </c>
      <c r="AU440" s="184" t="s">
        <v>82</v>
      </c>
      <c r="AY440" s="88" t="s">
        <v>124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88" t="s">
        <v>80</v>
      </c>
      <c r="BK440" s="185">
        <f>ROUND(I440*H440,2)</f>
        <v>0</v>
      </c>
      <c r="BL440" s="88" t="s">
        <v>129</v>
      </c>
      <c r="BM440" s="184" t="s">
        <v>622</v>
      </c>
    </row>
    <row r="441" spans="1:65" s="192" customFormat="1" x14ac:dyDescent="0.2">
      <c r="B441" s="193"/>
      <c r="D441" s="186" t="s">
        <v>131</v>
      </c>
      <c r="E441" s="194" t="s">
        <v>1</v>
      </c>
      <c r="F441" s="195" t="s">
        <v>623</v>
      </c>
      <c r="H441" s="196">
        <v>5</v>
      </c>
      <c r="L441" s="193"/>
      <c r="M441" s="197"/>
      <c r="N441" s="198"/>
      <c r="O441" s="198"/>
      <c r="P441" s="198"/>
      <c r="Q441" s="198"/>
      <c r="R441" s="198"/>
      <c r="S441" s="198"/>
      <c r="T441" s="199"/>
      <c r="AT441" s="194" t="s">
        <v>131</v>
      </c>
      <c r="AU441" s="194" t="s">
        <v>82</v>
      </c>
      <c r="AV441" s="192" t="s">
        <v>82</v>
      </c>
      <c r="AW441" s="192" t="s">
        <v>28</v>
      </c>
      <c r="AX441" s="192" t="s">
        <v>80</v>
      </c>
      <c r="AY441" s="194" t="s">
        <v>124</v>
      </c>
    </row>
    <row r="442" spans="1:65" s="99" customFormat="1" ht="21.75" customHeight="1" x14ac:dyDescent="0.2">
      <c r="A442" s="100"/>
      <c r="B442" s="97"/>
      <c r="C442" s="173">
        <v>73</v>
      </c>
      <c r="D442" s="173" t="s">
        <v>125</v>
      </c>
      <c r="E442" s="174" t="s">
        <v>625</v>
      </c>
      <c r="F442" s="175" t="s">
        <v>626</v>
      </c>
      <c r="G442" s="176" t="s">
        <v>554</v>
      </c>
      <c r="H442" s="177">
        <v>5</v>
      </c>
      <c r="I442" s="86">
        <v>0</v>
      </c>
      <c r="J442" s="178">
        <f>ROUND(I442*H442,2)</f>
        <v>0</v>
      </c>
      <c r="K442" s="179"/>
      <c r="L442" s="97"/>
      <c r="M442" s="180" t="s">
        <v>1</v>
      </c>
      <c r="N442" s="181" t="s">
        <v>37</v>
      </c>
      <c r="O442" s="182">
        <v>0.66700000000000004</v>
      </c>
      <c r="P442" s="182">
        <f>O442*H442</f>
        <v>3.335</v>
      </c>
      <c r="Q442" s="182">
        <v>8.4150000000000003E-2</v>
      </c>
      <c r="R442" s="182">
        <f>Q442*H442</f>
        <v>0.42075000000000001</v>
      </c>
      <c r="S442" s="182">
        <v>0</v>
      </c>
      <c r="T442" s="183">
        <f>S442*H442</f>
        <v>0</v>
      </c>
      <c r="U442" s="100"/>
      <c r="V442" s="100"/>
      <c r="W442" s="100"/>
      <c r="X442" s="100"/>
      <c r="Y442" s="100"/>
      <c r="Z442" s="100"/>
      <c r="AA442" s="100"/>
      <c r="AB442" s="100"/>
      <c r="AC442" s="100"/>
      <c r="AD442" s="100"/>
      <c r="AE442" s="100"/>
      <c r="AR442" s="184" t="s">
        <v>129</v>
      </c>
      <c r="AT442" s="184" t="s">
        <v>125</v>
      </c>
      <c r="AU442" s="184" t="s">
        <v>82</v>
      </c>
      <c r="AY442" s="88" t="s">
        <v>124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88" t="s">
        <v>80</v>
      </c>
      <c r="BK442" s="185">
        <f>ROUND(I442*H442,2)</f>
        <v>0</v>
      </c>
      <c r="BL442" s="88" t="s">
        <v>129</v>
      </c>
      <c r="BM442" s="184" t="s">
        <v>627</v>
      </c>
    </row>
    <row r="443" spans="1:65" s="192" customFormat="1" x14ac:dyDescent="0.2">
      <c r="B443" s="193"/>
      <c r="D443" s="186" t="s">
        <v>131</v>
      </c>
      <c r="E443" s="194" t="s">
        <v>1</v>
      </c>
      <c r="F443" s="195" t="s">
        <v>628</v>
      </c>
      <c r="H443" s="196">
        <v>5</v>
      </c>
      <c r="L443" s="193"/>
      <c r="M443" s="197"/>
      <c r="N443" s="198"/>
      <c r="O443" s="198"/>
      <c r="P443" s="198"/>
      <c r="Q443" s="198"/>
      <c r="R443" s="198"/>
      <c r="S443" s="198"/>
      <c r="T443" s="199"/>
      <c r="AT443" s="194" t="s">
        <v>131</v>
      </c>
      <c r="AU443" s="194" t="s">
        <v>82</v>
      </c>
      <c r="AV443" s="192" t="s">
        <v>82</v>
      </c>
      <c r="AW443" s="192" t="s">
        <v>28</v>
      </c>
      <c r="AX443" s="192" t="s">
        <v>80</v>
      </c>
      <c r="AY443" s="194" t="s">
        <v>124</v>
      </c>
    </row>
    <row r="444" spans="1:65" s="99" customFormat="1" ht="21.75" customHeight="1" x14ac:dyDescent="0.2">
      <c r="A444" s="100"/>
      <c r="B444" s="97"/>
      <c r="C444" s="173">
        <v>74</v>
      </c>
      <c r="D444" s="173" t="s">
        <v>125</v>
      </c>
      <c r="E444" s="174" t="s">
        <v>630</v>
      </c>
      <c r="F444" s="175" t="s">
        <v>631</v>
      </c>
      <c r="G444" s="176" t="s">
        <v>554</v>
      </c>
      <c r="H444" s="177">
        <v>9</v>
      </c>
      <c r="I444" s="86">
        <v>0</v>
      </c>
      <c r="J444" s="178">
        <f>ROUND(I444*H444,2)</f>
        <v>0</v>
      </c>
      <c r="K444" s="179"/>
      <c r="L444" s="97"/>
      <c r="M444" s="180" t="s">
        <v>1</v>
      </c>
      <c r="N444" s="181" t="s">
        <v>37</v>
      </c>
      <c r="O444" s="182">
        <v>0.66700000000000004</v>
      </c>
      <c r="P444" s="182">
        <f>O444*H444</f>
        <v>6.0030000000000001</v>
      </c>
      <c r="Q444" s="182">
        <v>8.6120000000000002E-2</v>
      </c>
      <c r="R444" s="182">
        <f>Q444*H444</f>
        <v>0.77507999999999999</v>
      </c>
      <c r="S444" s="182">
        <v>0</v>
      </c>
      <c r="T444" s="183">
        <f>S444*H444</f>
        <v>0</v>
      </c>
      <c r="U444" s="100"/>
      <c r="V444" s="100"/>
      <c r="W444" s="100"/>
      <c r="X444" s="100"/>
      <c r="Y444" s="100"/>
      <c r="Z444" s="100"/>
      <c r="AA444" s="100"/>
      <c r="AB444" s="100"/>
      <c r="AC444" s="100"/>
      <c r="AD444" s="100"/>
      <c r="AE444" s="100"/>
      <c r="AR444" s="184" t="s">
        <v>129</v>
      </c>
      <c r="AT444" s="184" t="s">
        <v>125</v>
      </c>
      <c r="AU444" s="184" t="s">
        <v>82</v>
      </c>
      <c r="AY444" s="88" t="s">
        <v>124</v>
      </c>
      <c r="BE444" s="185">
        <f>IF(N444="základní",J444,0)</f>
        <v>0</v>
      </c>
      <c r="BF444" s="185">
        <f>IF(N444="snížená",J444,0)</f>
        <v>0</v>
      </c>
      <c r="BG444" s="185">
        <f>IF(N444="zákl. přenesená",J444,0)</f>
        <v>0</v>
      </c>
      <c r="BH444" s="185">
        <f>IF(N444="sníž. přenesená",J444,0)</f>
        <v>0</v>
      </c>
      <c r="BI444" s="185">
        <f>IF(N444="nulová",J444,0)</f>
        <v>0</v>
      </c>
      <c r="BJ444" s="88" t="s">
        <v>80</v>
      </c>
      <c r="BK444" s="185">
        <f>ROUND(I444*H444,2)</f>
        <v>0</v>
      </c>
      <c r="BL444" s="88" t="s">
        <v>129</v>
      </c>
      <c r="BM444" s="184" t="s">
        <v>632</v>
      </c>
    </row>
    <row r="445" spans="1:65" s="192" customFormat="1" x14ac:dyDescent="0.2">
      <c r="B445" s="193"/>
      <c r="D445" s="186" t="s">
        <v>131</v>
      </c>
      <c r="E445" s="194" t="s">
        <v>1</v>
      </c>
      <c r="F445" s="195" t="s">
        <v>633</v>
      </c>
      <c r="H445" s="196">
        <v>9</v>
      </c>
      <c r="L445" s="193"/>
      <c r="M445" s="197"/>
      <c r="N445" s="198"/>
      <c r="O445" s="198"/>
      <c r="P445" s="198"/>
      <c r="Q445" s="198"/>
      <c r="R445" s="198"/>
      <c r="S445" s="198"/>
      <c r="T445" s="199"/>
      <c r="AT445" s="194" t="s">
        <v>131</v>
      </c>
      <c r="AU445" s="194" t="s">
        <v>82</v>
      </c>
      <c r="AV445" s="192" t="s">
        <v>82</v>
      </c>
      <c r="AW445" s="192" t="s">
        <v>28</v>
      </c>
      <c r="AX445" s="192" t="s">
        <v>80</v>
      </c>
      <c r="AY445" s="194" t="s">
        <v>124</v>
      </c>
    </row>
    <row r="446" spans="1:65" s="99" customFormat="1" ht="21.75" customHeight="1" x14ac:dyDescent="0.2">
      <c r="A446" s="100"/>
      <c r="B446" s="97"/>
      <c r="C446" s="173">
        <v>75</v>
      </c>
      <c r="D446" s="173" t="s">
        <v>125</v>
      </c>
      <c r="E446" s="174" t="s">
        <v>635</v>
      </c>
      <c r="F446" s="175" t="s">
        <v>636</v>
      </c>
      <c r="G446" s="176" t="s">
        <v>554</v>
      </c>
      <c r="H446" s="177">
        <v>1</v>
      </c>
      <c r="I446" s="86">
        <v>0</v>
      </c>
      <c r="J446" s="178">
        <f>ROUND(I446*H446,2)</f>
        <v>0</v>
      </c>
      <c r="K446" s="179"/>
      <c r="L446" s="97"/>
      <c r="M446" s="180" t="s">
        <v>1</v>
      </c>
      <c r="N446" s="181" t="s">
        <v>37</v>
      </c>
      <c r="O446" s="182">
        <v>0.33300000000000002</v>
      </c>
      <c r="P446" s="182">
        <f>O446*H446</f>
        <v>0.33300000000000002</v>
      </c>
      <c r="Q446" s="182">
        <v>2.6720000000000001E-2</v>
      </c>
      <c r="R446" s="182">
        <f>Q446*H446</f>
        <v>2.6720000000000001E-2</v>
      </c>
      <c r="S446" s="182">
        <v>0</v>
      </c>
      <c r="T446" s="183">
        <f>S446*H446</f>
        <v>0</v>
      </c>
      <c r="U446" s="100"/>
      <c r="V446" s="100"/>
      <c r="W446" s="100"/>
      <c r="X446" s="100"/>
      <c r="Y446" s="100"/>
      <c r="Z446" s="100"/>
      <c r="AA446" s="100"/>
      <c r="AB446" s="100"/>
      <c r="AC446" s="100"/>
      <c r="AD446" s="100"/>
      <c r="AE446" s="100"/>
      <c r="AR446" s="184" t="s">
        <v>129</v>
      </c>
      <c r="AT446" s="184" t="s">
        <v>125</v>
      </c>
      <c r="AU446" s="184" t="s">
        <v>82</v>
      </c>
      <c r="AY446" s="88" t="s">
        <v>124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88" t="s">
        <v>80</v>
      </c>
      <c r="BK446" s="185">
        <f>ROUND(I446*H446,2)</f>
        <v>0</v>
      </c>
      <c r="BL446" s="88" t="s">
        <v>129</v>
      </c>
      <c r="BM446" s="184" t="s">
        <v>637</v>
      </c>
    </row>
    <row r="447" spans="1:65" s="192" customFormat="1" x14ac:dyDescent="0.2">
      <c r="B447" s="193"/>
      <c r="D447" s="186" t="s">
        <v>131</v>
      </c>
      <c r="E447" s="194" t="s">
        <v>1</v>
      </c>
      <c r="F447" s="195" t="s">
        <v>80</v>
      </c>
      <c r="H447" s="196">
        <v>1</v>
      </c>
      <c r="L447" s="193"/>
      <c r="M447" s="197"/>
      <c r="N447" s="198"/>
      <c r="O447" s="198"/>
      <c r="P447" s="198"/>
      <c r="Q447" s="198"/>
      <c r="R447" s="198"/>
      <c r="S447" s="198"/>
      <c r="T447" s="199"/>
      <c r="AT447" s="194" t="s">
        <v>131</v>
      </c>
      <c r="AU447" s="194" t="s">
        <v>82</v>
      </c>
      <c r="AV447" s="192" t="s">
        <v>82</v>
      </c>
      <c r="AW447" s="192" t="s">
        <v>28</v>
      </c>
      <c r="AX447" s="192" t="s">
        <v>80</v>
      </c>
      <c r="AY447" s="194" t="s">
        <v>124</v>
      </c>
    </row>
    <row r="448" spans="1:65" s="99" customFormat="1" ht="21.75" customHeight="1" x14ac:dyDescent="0.2">
      <c r="A448" s="100"/>
      <c r="B448" s="97"/>
      <c r="C448" s="173">
        <v>76</v>
      </c>
      <c r="D448" s="173" t="s">
        <v>125</v>
      </c>
      <c r="E448" s="174" t="s">
        <v>639</v>
      </c>
      <c r="F448" s="175" t="s">
        <v>640</v>
      </c>
      <c r="G448" s="176" t="s">
        <v>554</v>
      </c>
      <c r="H448" s="177">
        <v>2</v>
      </c>
      <c r="I448" s="86">
        <v>0</v>
      </c>
      <c r="J448" s="178">
        <f>ROUND(I448*H448,2)</f>
        <v>0</v>
      </c>
      <c r="K448" s="179"/>
      <c r="L448" s="97"/>
      <c r="M448" s="180" t="s">
        <v>1</v>
      </c>
      <c r="N448" s="181" t="s">
        <v>37</v>
      </c>
      <c r="O448" s="182">
        <v>0.43099999999999999</v>
      </c>
      <c r="P448" s="182">
        <f>O448*H448</f>
        <v>0.86199999999999999</v>
      </c>
      <c r="Q448" s="182">
        <v>2.6720000000000001E-2</v>
      </c>
      <c r="R448" s="182">
        <f>Q448*H448</f>
        <v>5.3440000000000001E-2</v>
      </c>
      <c r="S448" s="182">
        <v>0</v>
      </c>
      <c r="T448" s="183">
        <f>S448*H448</f>
        <v>0</v>
      </c>
      <c r="U448" s="100"/>
      <c r="V448" s="100"/>
      <c r="W448" s="100"/>
      <c r="X448" s="100"/>
      <c r="Y448" s="100"/>
      <c r="Z448" s="100"/>
      <c r="AA448" s="100"/>
      <c r="AB448" s="100"/>
      <c r="AC448" s="100"/>
      <c r="AD448" s="100"/>
      <c r="AE448" s="100"/>
      <c r="AR448" s="184" t="s">
        <v>129</v>
      </c>
      <c r="AT448" s="184" t="s">
        <v>125</v>
      </c>
      <c r="AU448" s="184" t="s">
        <v>82</v>
      </c>
      <c r="AY448" s="88" t="s">
        <v>124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88" t="s">
        <v>80</v>
      </c>
      <c r="BK448" s="185">
        <f>ROUND(I448*H448,2)</f>
        <v>0</v>
      </c>
      <c r="BL448" s="88" t="s">
        <v>129</v>
      </c>
      <c r="BM448" s="184" t="s">
        <v>641</v>
      </c>
    </row>
    <row r="449" spans="1:65" s="192" customFormat="1" x14ac:dyDescent="0.2">
      <c r="B449" s="193"/>
      <c r="D449" s="186" t="s">
        <v>131</v>
      </c>
      <c r="E449" s="194" t="s">
        <v>1</v>
      </c>
      <c r="F449" s="195" t="s">
        <v>82</v>
      </c>
      <c r="H449" s="196">
        <v>2</v>
      </c>
      <c r="I449" s="278"/>
      <c r="L449" s="193"/>
      <c r="M449" s="197"/>
      <c r="N449" s="198"/>
      <c r="O449" s="198"/>
      <c r="P449" s="198"/>
      <c r="Q449" s="198"/>
      <c r="R449" s="198"/>
      <c r="S449" s="198"/>
      <c r="T449" s="199"/>
      <c r="AT449" s="194" t="s">
        <v>131</v>
      </c>
      <c r="AU449" s="194" t="s">
        <v>82</v>
      </c>
      <c r="AV449" s="192" t="s">
        <v>82</v>
      </c>
      <c r="AW449" s="192" t="s">
        <v>28</v>
      </c>
      <c r="AX449" s="192" t="s">
        <v>80</v>
      </c>
      <c r="AY449" s="194" t="s">
        <v>124</v>
      </c>
    </row>
    <row r="450" spans="1:65" s="99" customFormat="1" ht="21.75" customHeight="1" x14ac:dyDescent="0.2">
      <c r="A450" s="100"/>
      <c r="B450" s="97"/>
      <c r="C450" s="173">
        <v>77</v>
      </c>
      <c r="D450" s="173" t="s">
        <v>125</v>
      </c>
      <c r="E450" s="174" t="s">
        <v>643</v>
      </c>
      <c r="F450" s="175" t="s">
        <v>644</v>
      </c>
      <c r="G450" s="176" t="s">
        <v>554</v>
      </c>
      <c r="H450" s="177">
        <v>19</v>
      </c>
      <c r="I450" s="86">
        <v>0</v>
      </c>
      <c r="J450" s="178">
        <f>ROUND(I450*H450,2)</f>
        <v>0</v>
      </c>
      <c r="K450" s="179"/>
      <c r="L450" s="97"/>
      <c r="M450" s="180" t="s">
        <v>1</v>
      </c>
      <c r="N450" s="181" t="s">
        <v>37</v>
      </c>
      <c r="O450" s="182">
        <v>0.25</v>
      </c>
      <c r="P450" s="182">
        <f>O450*H450</f>
        <v>4.75</v>
      </c>
      <c r="Q450" s="182">
        <v>0</v>
      </c>
      <c r="R450" s="182">
        <f>Q450*H450</f>
        <v>0</v>
      </c>
      <c r="S450" s="182">
        <v>0</v>
      </c>
      <c r="T450" s="183">
        <f>S450*H450</f>
        <v>0</v>
      </c>
      <c r="U450" s="100"/>
      <c r="V450" s="100"/>
      <c r="W450" s="100"/>
      <c r="X450" s="100"/>
      <c r="Y450" s="100"/>
      <c r="Z450" s="100"/>
      <c r="AA450" s="100"/>
      <c r="AB450" s="100"/>
      <c r="AC450" s="100"/>
      <c r="AD450" s="100"/>
      <c r="AE450" s="100"/>
      <c r="AR450" s="184" t="s">
        <v>129</v>
      </c>
      <c r="AT450" s="184" t="s">
        <v>125</v>
      </c>
      <c r="AU450" s="184" t="s">
        <v>82</v>
      </c>
      <c r="AY450" s="88" t="s">
        <v>124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88" t="s">
        <v>80</v>
      </c>
      <c r="BK450" s="185">
        <f>ROUND(I450*H450,2)</f>
        <v>0</v>
      </c>
      <c r="BL450" s="88" t="s">
        <v>129</v>
      </c>
      <c r="BM450" s="184" t="s">
        <v>645</v>
      </c>
    </row>
    <row r="451" spans="1:65" s="192" customFormat="1" x14ac:dyDescent="0.2">
      <c r="B451" s="193"/>
      <c r="D451" s="186" t="s">
        <v>131</v>
      </c>
      <c r="E451" s="194" t="s">
        <v>1</v>
      </c>
      <c r="F451" s="195" t="s">
        <v>240</v>
      </c>
      <c r="H451" s="196">
        <v>19</v>
      </c>
      <c r="L451" s="193"/>
      <c r="M451" s="197"/>
      <c r="N451" s="198"/>
      <c r="O451" s="198"/>
      <c r="P451" s="198"/>
      <c r="Q451" s="198"/>
      <c r="R451" s="198"/>
      <c r="S451" s="198"/>
      <c r="T451" s="199"/>
      <c r="AT451" s="194" t="s">
        <v>131</v>
      </c>
      <c r="AU451" s="194" t="s">
        <v>82</v>
      </c>
      <c r="AV451" s="192" t="s">
        <v>82</v>
      </c>
      <c r="AW451" s="192" t="s">
        <v>28</v>
      </c>
      <c r="AX451" s="192" t="s">
        <v>80</v>
      </c>
      <c r="AY451" s="194" t="s">
        <v>124</v>
      </c>
    </row>
    <row r="452" spans="1:65" s="99" customFormat="1" ht="21.75" customHeight="1" x14ac:dyDescent="0.2">
      <c r="A452" s="100"/>
      <c r="B452" s="97"/>
      <c r="C452" s="173">
        <v>78</v>
      </c>
      <c r="D452" s="173" t="s">
        <v>125</v>
      </c>
      <c r="E452" s="174" t="s">
        <v>647</v>
      </c>
      <c r="F452" s="175" t="s">
        <v>648</v>
      </c>
      <c r="G452" s="176" t="s">
        <v>554</v>
      </c>
      <c r="H452" s="177">
        <v>1</v>
      </c>
      <c r="I452" s="86">
        <v>0</v>
      </c>
      <c r="J452" s="178">
        <f>ROUND(I452*H452,2)</f>
        <v>0</v>
      </c>
      <c r="K452" s="179"/>
      <c r="L452" s="97"/>
      <c r="M452" s="180" t="s">
        <v>1</v>
      </c>
      <c r="N452" s="181" t="s">
        <v>37</v>
      </c>
      <c r="O452" s="182">
        <v>0.33300000000000002</v>
      </c>
      <c r="P452" s="182">
        <f>O452*H452</f>
        <v>0.33300000000000002</v>
      </c>
      <c r="Q452" s="182">
        <v>7.2480000000000003E-2</v>
      </c>
      <c r="R452" s="182">
        <f>Q452*H452</f>
        <v>7.2480000000000003E-2</v>
      </c>
      <c r="S452" s="182">
        <v>0</v>
      </c>
      <c r="T452" s="183">
        <f>S452*H452</f>
        <v>0</v>
      </c>
      <c r="U452" s="100"/>
      <c r="V452" s="100"/>
      <c r="W452" s="100"/>
      <c r="X452" s="100"/>
      <c r="Y452" s="100"/>
      <c r="Z452" s="100"/>
      <c r="AA452" s="100"/>
      <c r="AB452" s="100"/>
      <c r="AC452" s="100"/>
      <c r="AD452" s="100"/>
      <c r="AE452" s="100"/>
      <c r="AR452" s="184" t="s">
        <v>129</v>
      </c>
      <c r="AT452" s="184" t="s">
        <v>125</v>
      </c>
      <c r="AU452" s="184" t="s">
        <v>82</v>
      </c>
      <c r="AY452" s="88" t="s">
        <v>124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88" t="s">
        <v>80</v>
      </c>
      <c r="BK452" s="185">
        <f>ROUND(I452*H452,2)</f>
        <v>0</v>
      </c>
      <c r="BL452" s="88" t="s">
        <v>129</v>
      </c>
      <c r="BM452" s="184" t="s">
        <v>649</v>
      </c>
    </row>
    <row r="453" spans="1:65" s="99" customFormat="1" ht="19.2" x14ac:dyDescent="0.2">
      <c r="A453" s="100"/>
      <c r="B453" s="97"/>
      <c r="C453" s="100"/>
      <c r="D453" s="186" t="s">
        <v>221</v>
      </c>
      <c r="E453" s="100"/>
      <c r="F453" s="187" t="s">
        <v>650</v>
      </c>
      <c r="G453" s="100"/>
      <c r="H453" s="100"/>
      <c r="I453" s="100"/>
      <c r="J453" s="100"/>
      <c r="K453" s="100"/>
      <c r="L453" s="97"/>
      <c r="M453" s="188"/>
      <c r="N453" s="189"/>
      <c r="O453" s="190"/>
      <c r="P453" s="190"/>
      <c r="Q453" s="190"/>
      <c r="R453" s="190"/>
      <c r="S453" s="190"/>
      <c r="T453" s="191"/>
      <c r="U453" s="100"/>
      <c r="V453" s="100"/>
      <c r="W453" s="100"/>
      <c r="X453" s="100"/>
      <c r="Y453" s="100"/>
      <c r="Z453" s="100"/>
      <c r="AA453" s="100"/>
      <c r="AB453" s="100"/>
      <c r="AC453" s="100"/>
      <c r="AD453" s="100"/>
      <c r="AE453" s="100"/>
      <c r="AT453" s="88" t="s">
        <v>221</v>
      </c>
      <c r="AU453" s="88" t="s">
        <v>82</v>
      </c>
    </row>
    <row r="454" spans="1:65" s="192" customFormat="1" x14ac:dyDescent="0.2">
      <c r="B454" s="193"/>
      <c r="D454" s="186" t="s">
        <v>131</v>
      </c>
      <c r="E454" s="194" t="s">
        <v>1</v>
      </c>
      <c r="F454" s="195" t="s">
        <v>651</v>
      </c>
      <c r="H454" s="196">
        <v>1</v>
      </c>
      <c r="L454" s="193"/>
      <c r="M454" s="197"/>
      <c r="N454" s="198"/>
      <c r="O454" s="198"/>
      <c r="P454" s="198"/>
      <c r="Q454" s="198"/>
      <c r="R454" s="198"/>
      <c r="S454" s="198"/>
      <c r="T454" s="199"/>
      <c r="AT454" s="194" t="s">
        <v>131</v>
      </c>
      <c r="AU454" s="194" t="s">
        <v>82</v>
      </c>
      <c r="AV454" s="192" t="s">
        <v>82</v>
      </c>
      <c r="AW454" s="192" t="s">
        <v>28</v>
      </c>
      <c r="AX454" s="192" t="s">
        <v>80</v>
      </c>
      <c r="AY454" s="194" t="s">
        <v>124</v>
      </c>
    </row>
    <row r="455" spans="1:65" s="99" customFormat="1" ht="21.75" customHeight="1" x14ac:dyDescent="0.2">
      <c r="A455" s="100"/>
      <c r="B455" s="97"/>
      <c r="C455" s="173">
        <v>79</v>
      </c>
      <c r="D455" s="173" t="s">
        <v>125</v>
      </c>
      <c r="E455" s="174" t="s">
        <v>653</v>
      </c>
      <c r="F455" s="175" t="s">
        <v>654</v>
      </c>
      <c r="G455" s="176" t="s">
        <v>554</v>
      </c>
      <c r="H455" s="177">
        <v>4</v>
      </c>
      <c r="I455" s="86">
        <v>0</v>
      </c>
      <c r="J455" s="178">
        <f>ROUND(I455*H455,2)</f>
        <v>0</v>
      </c>
      <c r="K455" s="179"/>
      <c r="L455" s="97"/>
      <c r="M455" s="180" t="s">
        <v>1</v>
      </c>
      <c r="N455" s="181" t="s">
        <v>37</v>
      </c>
      <c r="O455" s="182">
        <v>0.33300000000000002</v>
      </c>
      <c r="P455" s="182">
        <f>O455*H455</f>
        <v>1.3320000000000001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U455" s="100"/>
      <c r="V455" s="100"/>
      <c r="W455" s="100"/>
      <c r="X455" s="100"/>
      <c r="Y455" s="100"/>
      <c r="Z455" s="100"/>
      <c r="AA455" s="100"/>
      <c r="AB455" s="100"/>
      <c r="AC455" s="100"/>
      <c r="AD455" s="100"/>
      <c r="AE455" s="100"/>
      <c r="AR455" s="184" t="s">
        <v>129</v>
      </c>
      <c r="AT455" s="184" t="s">
        <v>125</v>
      </c>
      <c r="AU455" s="184" t="s">
        <v>82</v>
      </c>
      <c r="AY455" s="88" t="s">
        <v>124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88" t="s">
        <v>80</v>
      </c>
      <c r="BK455" s="185">
        <f>ROUND(I455*H455,2)</f>
        <v>0</v>
      </c>
      <c r="BL455" s="88" t="s">
        <v>129</v>
      </c>
      <c r="BM455" s="184" t="s">
        <v>655</v>
      </c>
    </row>
    <row r="456" spans="1:65" s="192" customFormat="1" x14ac:dyDescent="0.2">
      <c r="B456" s="193"/>
      <c r="D456" s="186" t="s">
        <v>131</v>
      </c>
      <c r="E456" s="194" t="s">
        <v>1</v>
      </c>
      <c r="F456" s="195" t="s">
        <v>129</v>
      </c>
      <c r="H456" s="196">
        <v>4</v>
      </c>
      <c r="L456" s="193"/>
      <c r="M456" s="197"/>
      <c r="N456" s="198"/>
      <c r="O456" s="198"/>
      <c r="P456" s="198"/>
      <c r="Q456" s="198"/>
      <c r="R456" s="198"/>
      <c r="S456" s="198"/>
      <c r="T456" s="199"/>
      <c r="AT456" s="194" t="s">
        <v>131</v>
      </c>
      <c r="AU456" s="194" t="s">
        <v>82</v>
      </c>
      <c r="AV456" s="192" t="s">
        <v>82</v>
      </c>
      <c r="AW456" s="192" t="s">
        <v>28</v>
      </c>
      <c r="AX456" s="192" t="s">
        <v>80</v>
      </c>
      <c r="AY456" s="194" t="s">
        <v>124</v>
      </c>
    </row>
    <row r="457" spans="1:65" s="99" customFormat="1" ht="21.75" customHeight="1" x14ac:dyDescent="0.2">
      <c r="A457" s="100"/>
      <c r="B457" s="97"/>
      <c r="C457" s="173">
        <v>80</v>
      </c>
      <c r="D457" s="173" t="s">
        <v>125</v>
      </c>
      <c r="E457" s="174" t="s">
        <v>657</v>
      </c>
      <c r="F457" s="175" t="s">
        <v>658</v>
      </c>
      <c r="G457" s="176" t="s">
        <v>554</v>
      </c>
      <c r="H457" s="177">
        <v>17</v>
      </c>
      <c r="I457" s="86">
        <v>0</v>
      </c>
      <c r="J457" s="178">
        <f>ROUND(I457*H457,2)</f>
        <v>0</v>
      </c>
      <c r="K457" s="179"/>
      <c r="L457" s="97"/>
      <c r="M457" s="180" t="s">
        <v>1</v>
      </c>
      <c r="N457" s="181" t="s">
        <v>37</v>
      </c>
      <c r="O457" s="182">
        <v>0.33300000000000002</v>
      </c>
      <c r="P457" s="182">
        <f>O457*H457</f>
        <v>5.6610000000000005</v>
      </c>
      <c r="Q457" s="182">
        <v>2.1440000000000001E-2</v>
      </c>
      <c r="R457" s="182">
        <f>Q457*H457</f>
        <v>0.36448000000000003</v>
      </c>
      <c r="S457" s="182">
        <v>0</v>
      </c>
      <c r="T457" s="183">
        <f>S457*H457</f>
        <v>0</v>
      </c>
      <c r="U457" s="100"/>
      <c r="V457" s="100"/>
      <c r="W457" s="100"/>
      <c r="X457" s="100"/>
      <c r="Y457" s="100"/>
      <c r="Z457" s="100"/>
      <c r="AA457" s="100"/>
      <c r="AB457" s="100"/>
      <c r="AC457" s="100"/>
      <c r="AD457" s="100"/>
      <c r="AE457" s="100"/>
      <c r="AR457" s="184" t="s">
        <v>129</v>
      </c>
      <c r="AT457" s="184" t="s">
        <v>125</v>
      </c>
      <c r="AU457" s="184" t="s">
        <v>82</v>
      </c>
      <c r="AY457" s="88" t="s">
        <v>124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88" t="s">
        <v>80</v>
      </c>
      <c r="BK457" s="185">
        <f>ROUND(I457*H457,2)</f>
        <v>0</v>
      </c>
      <c r="BL457" s="88" t="s">
        <v>129</v>
      </c>
      <c r="BM457" s="184" t="s">
        <v>659</v>
      </c>
    </row>
    <row r="458" spans="1:65" s="192" customFormat="1" x14ac:dyDescent="0.2">
      <c r="B458" s="193"/>
      <c r="D458" s="186" t="s">
        <v>131</v>
      </c>
      <c r="E458" s="194" t="s">
        <v>1</v>
      </c>
      <c r="F458" s="195" t="s">
        <v>660</v>
      </c>
      <c r="H458" s="196">
        <v>17</v>
      </c>
      <c r="L458" s="193"/>
      <c r="M458" s="197"/>
      <c r="N458" s="198"/>
      <c r="O458" s="198"/>
      <c r="P458" s="198"/>
      <c r="Q458" s="198"/>
      <c r="R458" s="198"/>
      <c r="S458" s="198"/>
      <c r="T458" s="199"/>
      <c r="AT458" s="194" t="s">
        <v>131</v>
      </c>
      <c r="AU458" s="194" t="s">
        <v>82</v>
      </c>
      <c r="AV458" s="192" t="s">
        <v>82</v>
      </c>
      <c r="AW458" s="192" t="s">
        <v>28</v>
      </c>
      <c r="AX458" s="192" t="s">
        <v>80</v>
      </c>
      <c r="AY458" s="194" t="s">
        <v>124</v>
      </c>
    </row>
    <row r="459" spans="1:65" s="99" customFormat="1" ht="21.75" customHeight="1" x14ac:dyDescent="0.2">
      <c r="A459" s="100"/>
      <c r="B459" s="97"/>
      <c r="C459" s="173">
        <v>81</v>
      </c>
      <c r="D459" s="173" t="s">
        <v>125</v>
      </c>
      <c r="E459" s="174" t="s">
        <v>662</v>
      </c>
      <c r="F459" s="175" t="s">
        <v>663</v>
      </c>
      <c r="G459" s="176" t="s">
        <v>554</v>
      </c>
      <c r="H459" s="177">
        <v>2</v>
      </c>
      <c r="I459" s="86">
        <v>0</v>
      </c>
      <c r="J459" s="178">
        <f>ROUND(I459*H459,2)</f>
        <v>0</v>
      </c>
      <c r="K459" s="179"/>
      <c r="L459" s="97"/>
      <c r="M459" s="180" t="s">
        <v>1</v>
      </c>
      <c r="N459" s="181" t="s">
        <v>37</v>
      </c>
      <c r="O459" s="182">
        <v>0.16700000000000001</v>
      </c>
      <c r="P459" s="182">
        <f>O459*H459</f>
        <v>0.33400000000000002</v>
      </c>
      <c r="Q459" s="182">
        <v>2.6800000000000001E-3</v>
      </c>
      <c r="R459" s="182">
        <f>Q459*H459</f>
        <v>5.3600000000000002E-3</v>
      </c>
      <c r="S459" s="182">
        <v>0</v>
      </c>
      <c r="T459" s="183">
        <f>S459*H459</f>
        <v>0</v>
      </c>
      <c r="U459" s="100"/>
      <c r="V459" s="100"/>
      <c r="W459" s="100"/>
      <c r="X459" s="100"/>
      <c r="Y459" s="100"/>
      <c r="Z459" s="100"/>
      <c r="AA459" s="100"/>
      <c r="AB459" s="100"/>
      <c r="AC459" s="100"/>
      <c r="AD459" s="100"/>
      <c r="AE459" s="100"/>
      <c r="AR459" s="184" t="s">
        <v>129</v>
      </c>
      <c r="AT459" s="184" t="s">
        <v>125</v>
      </c>
      <c r="AU459" s="184" t="s">
        <v>82</v>
      </c>
      <c r="AY459" s="88" t="s">
        <v>124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88" t="s">
        <v>80</v>
      </c>
      <c r="BK459" s="185">
        <f>ROUND(I459*H459,2)</f>
        <v>0</v>
      </c>
      <c r="BL459" s="88" t="s">
        <v>129</v>
      </c>
      <c r="BM459" s="184" t="s">
        <v>664</v>
      </c>
    </row>
    <row r="460" spans="1:65" s="192" customFormat="1" x14ac:dyDescent="0.2">
      <c r="B460" s="193"/>
      <c r="D460" s="186" t="s">
        <v>131</v>
      </c>
      <c r="E460" s="194" t="s">
        <v>1</v>
      </c>
      <c r="F460" s="195" t="s">
        <v>665</v>
      </c>
      <c r="H460" s="196">
        <v>2</v>
      </c>
      <c r="L460" s="193"/>
      <c r="M460" s="197"/>
      <c r="N460" s="198"/>
      <c r="O460" s="198"/>
      <c r="P460" s="198"/>
      <c r="Q460" s="198"/>
      <c r="R460" s="198"/>
      <c r="S460" s="198"/>
      <c r="T460" s="199"/>
      <c r="AT460" s="194" t="s">
        <v>131</v>
      </c>
      <c r="AU460" s="194" t="s">
        <v>82</v>
      </c>
      <c r="AV460" s="192" t="s">
        <v>82</v>
      </c>
      <c r="AW460" s="192" t="s">
        <v>28</v>
      </c>
      <c r="AX460" s="192" t="s">
        <v>80</v>
      </c>
      <c r="AY460" s="194" t="s">
        <v>124</v>
      </c>
    </row>
    <row r="461" spans="1:65" s="99" customFormat="1" ht="21.75" customHeight="1" x14ac:dyDescent="0.2">
      <c r="A461" s="100"/>
      <c r="B461" s="97"/>
      <c r="C461" s="173">
        <v>82</v>
      </c>
      <c r="D461" s="173" t="s">
        <v>125</v>
      </c>
      <c r="E461" s="174" t="s">
        <v>667</v>
      </c>
      <c r="F461" s="175" t="s">
        <v>668</v>
      </c>
      <c r="G461" s="176" t="s">
        <v>554</v>
      </c>
      <c r="H461" s="177">
        <v>4</v>
      </c>
      <c r="I461" s="86">
        <v>0</v>
      </c>
      <c r="J461" s="178">
        <f>ROUND(I461*H461,2)</f>
        <v>0</v>
      </c>
      <c r="K461" s="179"/>
      <c r="L461" s="97"/>
      <c r="M461" s="180" t="s">
        <v>1</v>
      </c>
      <c r="N461" s="181" t="s">
        <v>37</v>
      </c>
      <c r="O461" s="182">
        <v>0.75</v>
      </c>
      <c r="P461" s="182">
        <f>O461*H461</f>
        <v>3</v>
      </c>
      <c r="Q461" s="182">
        <v>7.2720000000000007E-2</v>
      </c>
      <c r="R461" s="182">
        <f>Q461*H461</f>
        <v>0.29088000000000003</v>
      </c>
      <c r="S461" s="182">
        <v>0</v>
      </c>
      <c r="T461" s="183">
        <f>S461*H461</f>
        <v>0</v>
      </c>
      <c r="U461" s="100"/>
      <c r="V461" s="100"/>
      <c r="W461" s="100"/>
      <c r="X461" s="100"/>
      <c r="Y461" s="100"/>
      <c r="Z461" s="100"/>
      <c r="AA461" s="100"/>
      <c r="AB461" s="100"/>
      <c r="AC461" s="100"/>
      <c r="AD461" s="100"/>
      <c r="AE461" s="100"/>
      <c r="AR461" s="184" t="s">
        <v>129</v>
      </c>
      <c r="AT461" s="184" t="s">
        <v>125</v>
      </c>
      <c r="AU461" s="184" t="s">
        <v>82</v>
      </c>
      <c r="AY461" s="88" t="s">
        <v>124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88" t="s">
        <v>80</v>
      </c>
      <c r="BK461" s="185">
        <f>ROUND(I461*H461,2)</f>
        <v>0</v>
      </c>
      <c r="BL461" s="88" t="s">
        <v>129</v>
      </c>
      <c r="BM461" s="184" t="s">
        <v>669</v>
      </c>
    </row>
    <row r="462" spans="1:65" s="192" customFormat="1" x14ac:dyDescent="0.2">
      <c r="B462" s="193"/>
      <c r="D462" s="186" t="s">
        <v>131</v>
      </c>
      <c r="E462" s="194" t="s">
        <v>1</v>
      </c>
      <c r="F462" s="195" t="s">
        <v>670</v>
      </c>
      <c r="H462" s="196">
        <v>4</v>
      </c>
      <c r="L462" s="193"/>
      <c r="M462" s="197"/>
      <c r="N462" s="198"/>
      <c r="O462" s="198"/>
      <c r="P462" s="198"/>
      <c r="Q462" s="198"/>
      <c r="R462" s="198"/>
      <c r="S462" s="198"/>
      <c r="T462" s="199"/>
      <c r="AT462" s="194" t="s">
        <v>131</v>
      </c>
      <c r="AU462" s="194" t="s">
        <v>82</v>
      </c>
      <c r="AV462" s="192" t="s">
        <v>82</v>
      </c>
      <c r="AW462" s="192" t="s">
        <v>28</v>
      </c>
      <c r="AX462" s="192" t="s">
        <v>80</v>
      </c>
      <c r="AY462" s="194" t="s">
        <v>124</v>
      </c>
    </row>
    <row r="463" spans="1:65" s="99" customFormat="1" ht="16.5" customHeight="1" x14ac:dyDescent="0.2">
      <c r="A463" s="100"/>
      <c r="B463" s="97"/>
      <c r="C463" s="173">
        <v>83</v>
      </c>
      <c r="D463" s="173" t="s">
        <v>125</v>
      </c>
      <c r="E463" s="174" t="s">
        <v>672</v>
      </c>
      <c r="F463" s="175" t="s">
        <v>673</v>
      </c>
      <c r="G463" s="176" t="s">
        <v>554</v>
      </c>
      <c r="H463" s="177">
        <v>1</v>
      </c>
      <c r="I463" s="86">
        <v>0</v>
      </c>
      <c r="J463" s="178">
        <f>ROUND(I463*H463,2)</f>
        <v>0</v>
      </c>
      <c r="K463" s="179"/>
      <c r="L463" s="97"/>
      <c r="M463" s="180" t="s">
        <v>1</v>
      </c>
      <c r="N463" s="181" t="s">
        <v>37</v>
      </c>
      <c r="O463" s="182">
        <v>0.25</v>
      </c>
      <c r="P463" s="182">
        <f>O463*H463</f>
        <v>0.25</v>
      </c>
      <c r="Q463" s="182">
        <v>2.4000000000000001E-4</v>
      </c>
      <c r="R463" s="182">
        <f>Q463*H463</f>
        <v>2.4000000000000001E-4</v>
      </c>
      <c r="S463" s="182">
        <v>0</v>
      </c>
      <c r="T463" s="183">
        <f>S463*H463</f>
        <v>0</v>
      </c>
      <c r="U463" s="100"/>
      <c r="V463" s="100"/>
      <c r="W463" s="100"/>
      <c r="X463" s="100"/>
      <c r="Y463" s="100"/>
      <c r="Z463" s="100"/>
      <c r="AA463" s="100"/>
      <c r="AB463" s="100"/>
      <c r="AC463" s="100"/>
      <c r="AD463" s="100"/>
      <c r="AE463" s="100"/>
      <c r="AR463" s="184" t="s">
        <v>129</v>
      </c>
      <c r="AT463" s="184" t="s">
        <v>125</v>
      </c>
      <c r="AU463" s="184" t="s">
        <v>82</v>
      </c>
      <c r="AY463" s="88" t="s">
        <v>124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88" t="s">
        <v>80</v>
      </c>
      <c r="BK463" s="185">
        <f>ROUND(I463*H463,2)</f>
        <v>0</v>
      </c>
      <c r="BL463" s="88" t="s">
        <v>129</v>
      </c>
      <c r="BM463" s="184" t="s">
        <v>674</v>
      </c>
    </row>
    <row r="464" spans="1:65" s="192" customFormat="1" x14ac:dyDescent="0.2">
      <c r="B464" s="193"/>
      <c r="D464" s="186" t="s">
        <v>131</v>
      </c>
      <c r="E464" s="194" t="s">
        <v>1</v>
      </c>
      <c r="F464" s="195" t="s">
        <v>675</v>
      </c>
      <c r="H464" s="196">
        <v>1</v>
      </c>
      <c r="L464" s="193"/>
      <c r="M464" s="197"/>
      <c r="N464" s="198"/>
      <c r="O464" s="198"/>
      <c r="P464" s="198"/>
      <c r="Q464" s="198"/>
      <c r="R464" s="198"/>
      <c r="S464" s="198"/>
      <c r="T464" s="199"/>
      <c r="AT464" s="194" t="s">
        <v>131</v>
      </c>
      <c r="AU464" s="194" t="s">
        <v>82</v>
      </c>
      <c r="AV464" s="192" t="s">
        <v>82</v>
      </c>
      <c r="AW464" s="192" t="s">
        <v>28</v>
      </c>
      <c r="AX464" s="192" t="s">
        <v>80</v>
      </c>
      <c r="AY464" s="194" t="s">
        <v>124</v>
      </c>
    </row>
    <row r="465" spans="1:65" s="99" customFormat="1" ht="16.5" customHeight="1" x14ac:dyDescent="0.2">
      <c r="A465" s="100"/>
      <c r="B465" s="97"/>
      <c r="C465" s="173">
        <v>84</v>
      </c>
      <c r="D465" s="173" t="s">
        <v>125</v>
      </c>
      <c r="E465" s="174" t="s">
        <v>677</v>
      </c>
      <c r="F465" s="175" t="s">
        <v>678</v>
      </c>
      <c r="G465" s="176" t="s">
        <v>523</v>
      </c>
      <c r="H465" s="177">
        <v>1</v>
      </c>
      <c r="I465" s="86">
        <v>0</v>
      </c>
      <c r="J465" s="178">
        <f>ROUND(I465*H465,2)</f>
        <v>0</v>
      </c>
      <c r="K465" s="179"/>
      <c r="L465" s="97"/>
      <c r="M465" s="180" t="s">
        <v>1</v>
      </c>
      <c r="N465" s="181" t="s">
        <v>37</v>
      </c>
      <c r="O465" s="182">
        <v>0.249</v>
      </c>
      <c r="P465" s="182">
        <f>O465*H465</f>
        <v>0.249</v>
      </c>
      <c r="Q465" s="182">
        <v>1.0000000000000001E-5</v>
      </c>
      <c r="R465" s="182">
        <f>Q465*H465</f>
        <v>1.0000000000000001E-5</v>
      </c>
      <c r="S465" s="182">
        <v>0</v>
      </c>
      <c r="T465" s="183">
        <f>S465*H465</f>
        <v>0</v>
      </c>
      <c r="U465" s="100"/>
      <c r="V465" s="100"/>
      <c r="W465" s="100"/>
      <c r="X465" s="100"/>
      <c r="Y465" s="100"/>
      <c r="Z465" s="100"/>
      <c r="AA465" s="100"/>
      <c r="AB465" s="100"/>
      <c r="AC465" s="100"/>
      <c r="AD465" s="100"/>
      <c r="AE465" s="100"/>
      <c r="AR465" s="184" t="s">
        <v>129</v>
      </c>
      <c r="AT465" s="184" t="s">
        <v>125</v>
      </c>
      <c r="AU465" s="184" t="s">
        <v>82</v>
      </c>
      <c r="AY465" s="88" t="s">
        <v>124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88" t="s">
        <v>80</v>
      </c>
      <c r="BK465" s="185">
        <f>ROUND(I465*H465,2)</f>
        <v>0</v>
      </c>
      <c r="BL465" s="88" t="s">
        <v>129</v>
      </c>
      <c r="BM465" s="184" t="s">
        <v>679</v>
      </c>
    </row>
    <row r="466" spans="1:65" s="99" customFormat="1" ht="28.8" x14ac:dyDescent="0.2">
      <c r="A466" s="100"/>
      <c r="B466" s="97"/>
      <c r="C466" s="100"/>
      <c r="D466" s="186" t="s">
        <v>221</v>
      </c>
      <c r="E466" s="100"/>
      <c r="F466" s="187" t="s">
        <v>680</v>
      </c>
      <c r="G466" s="100"/>
      <c r="H466" s="100"/>
      <c r="I466" s="100"/>
      <c r="J466" s="100"/>
      <c r="K466" s="100"/>
      <c r="L466" s="97"/>
      <c r="M466" s="188"/>
      <c r="N466" s="189"/>
      <c r="O466" s="190"/>
      <c r="P466" s="190"/>
      <c r="Q466" s="190"/>
      <c r="R466" s="190"/>
      <c r="S466" s="190"/>
      <c r="T466" s="191"/>
      <c r="U466" s="100"/>
      <c r="V466" s="100"/>
      <c r="W466" s="100"/>
      <c r="X466" s="100"/>
      <c r="Y466" s="100"/>
      <c r="Z466" s="100"/>
      <c r="AA466" s="100"/>
      <c r="AB466" s="100"/>
      <c r="AC466" s="100"/>
      <c r="AD466" s="100"/>
      <c r="AE466" s="100"/>
      <c r="AT466" s="88" t="s">
        <v>221</v>
      </c>
      <c r="AU466" s="88" t="s">
        <v>82</v>
      </c>
    </row>
    <row r="467" spans="1:65" s="192" customFormat="1" x14ac:dyDescent="0.2">
      <c r="B467" s="193"/>
      <c r="D467" s="186" t="s">
        <v>131</v>
      </c>
      <c r="E467" s="194" t="s">
        <v>1</v>
      </c>
      <c r="F467" s="195" t="s">
        <v>80</v>
      </c>
      <c r="H467" s="196">
        <v>1</v>
      </c>
      <c r="L467" s="193"/>
      <c r="M467" s="197"/>
      <c r="N467" s="198"/>
      <c r="O467" s="198"/>
      <c r="P467" s="198"/>
      <c r="Q467" s="198"/>
      <c r="R467" s="198"/>
      <c r="S467" s="198"/>
      <c r="T467" s="199"/>
      <c r="AT467" s="194" t="s">
        <v>131</v>
      </c>
      <c r="AU467" s="194" t="s">
        <v>82</v>
      </c>
      <c r="AV467" s="192" t="s">
        <v>82</v>
      </c>
      <c r="AW467" s="192" t="s">
        <v>28</v>
      </c>
      <c r="AX467" s="192" t="s">
        <v>80</v>
      </c>
      <c r="AY467" s="194" t="s">
        <v>124</v>
      </c>
    </row>
    <row r="468" spans="1:65" s="99" customFormat="1" ht="16.5" customHeight="1" x14ac:dyDescent="0.2">
      <c r="A468" s="100"/>
      <c r="B468" s="97"/>
      <c r="C468" s="173">
        <v>85</v>
      </c>
      <c r="D468" s="173" t="s">
        <v>125</v>
      </c>
      <c r="E468" s="174" t="s">
        <v>682</v>
      </c>
      <c r="F468" s="175" t="s">
        <v>683</v>
      </c>
      <c r="G468" s="176" t="s">
        <v>554</v>
      </c>
      <c r="H468" s="177">
        <v>1</v>
      </c>
      <c r="I468" s="86">
        <v>0</v>
      </c>
      <c r="J468" s="178">
        <f>ROUND(I468*H468,2)</f>
        <v>0</v>
      </c>
      <c r="K468" s="179"/>
      <c r="L468" s="97"/>
      <c r="M468" s="180" t="s">
        <v>1</v>
      </c>
      <c r="N468" s="181" t="s">
        <v>37</v>
      </c>
      <c r="O468" s="182">
        <v>3.262</v>
      </c>
      <c r="P468" s="182">
        <f>O468*H468</f>
        <v>3.262</v>
      </c>
      <c r="Q468" s="182">
        <v>5.0800000000000003E-3</v>
      </c>
      <c r="R468" s="182">
        <f>Q468*H468</f>
        <v>5.0800000000000003E-3</v>
      </c>
      <c r="S468" s="182">
        <v>0</v>
      </c>
      <c r="T468" s="183">
        <f>S468*H468</f>
        <v>0</v>
      </c>
      <c r="U468" s="100"/>
      <c r="V468" s="100"/>
      <c r="W468" s="100"/>
      <c r="X468" s="100"/>
      <c r="Y468" s="100"/>
      <c r="Z468" s="100"/>
      <c r="AA468" s="100"/>
      <c r="AB468" s="100"/>
      <c r="AC468" s="100"/>
      <c r="AD468" s="100"/>
      <c r="AE468" s="100"/>
      <c r="AR468" s="184" t="s">
        <v>129</v>
      </c>
      <c r="AT468" s="184" t="s">
        <v>125</v>
      </c>
      <c r="AU468" s="184" t="s">
        <v>82</v>
      </c>
      <c r="AY468" s="88" t="s">
        <v>124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88" t="s">
        <v>80</v>
      </c>
      <c r="BK468" s="185">
        <f>ROUND(I468*H468,2)</f>
        <v>0</v>
      </c>
      <c r="BL468" s="88" t="s">
        <v>129</v>
      </c>
      <c r="BM468" s="184" t="s">
        <v>684</v>
      </c>
    </row>
    <row r="469" spans="1:65" s="99" customFormat="1" ht="19.2" x14ac:dyDescent="0.2">
      <c r="A469" s="100"/>
      <c r="B469" s="97"/>
      <c r="C469" s="100"/>
      <c r="D469" s="186" t="s">
        <v>221</v>
      </c>
      <c r="E469" s="100"/>
      <c r="F469" s="187" t="s">
        <v>685</v>
      </c>
      <c r="G469" s="100"/>
      <c r="H469" s="100"/>
      <c r="I469" s="100"/>
      <c r="J469" s="100"/>
      <c r="K469" s="100"/>
      <c r="L469" s="97"/>
      <c r="M469" s="188"/>
      <c r="N469" s="189"/>
      <c r="O469" s="190"/>
      <c r="P469" s="190"/>
      <c r="Q469" s="190"/>
      <c r="R469" s="190"/>
      <c r="S469" s="190"/>
      <c r="T469" s="191"/>
      <c r="U469" s="100"/>
      <c r="V469" s="100"/>
      <c r="W469" s="100"/>
      <c r="X469" s="100"/>
      <c r="Y469" s="100"/>
      <c r="Z469" s="100"/>
      <c r="AA469" s="100"/>
      <c r="AB469" s="100"/>
      <c r="AC469" s="100"/>
      <c r="AD469" s="100"/>
      <c r="AE469" s="100"/>
      <c r="AT469" s="88" t="s">
        <v>221</v>
      </c>
      <c r="AU469" s="88" t="s">
        <v>82</v>
      </c>
    </row>
    <row r="470" spans="1:65" s="99" customFormat="1" ht="16.5" customHeight="1" x14ac:dyDescent="0.2">
      <c r="A470" s="100"/>
      <c r="B470" s="97"/>
      <c r="C470" s="218">
        <v>86</v>
      </c>
      <c r="D470" s="218" t="s">
        <v>467</v>
      </c>
      <c r="E470" s="219" t="s">
        <v>687</v>
      </c>
      <c r="F470" s="220" t="s">
        <v>688</v>
      </c>
      <c r="G470" s="221" t="s">
        <v>554</v>
      </c>
      <c r="H470" s="222">
        <v>1</v>
      </c>
      <c r="I470" s="231">
        <v>0</v>
      </c>
      <c r="J470" s="223">
        <f>ROUND(I470*H470,2)</f>
        <v>0</v>
      </c>
      <c r="K470" s="224"/>
      <c r="L470" s="225"/>
      <c r="M470" s="226" t="s">
        <v>1</v>
      </c>
      <c r="N470" s="227" t="s">
        <v>37</v>
      </c>
      <c r="O470" s="182">
        <v>0</v>
      </c>
      <c r="P470" s="182">
        <f>O470*H470</f>
        <v>0</v>
      </c>
      <c r="Q470" s="182">
        <v>1.6E-2</v>
      </c>
      <c r="R470" s="182">
        <f>Q470*H470</f>
        <v>1.6E-2</v>
      </c>
      <c r="S470" s="182">
        <v>0</v>
      </c>
      <c r="T470" s="183">
        <f>S470*H470</f>
        <v>0</v>
      </c>
      <c r="U470" s="100"/>
      <c r="V470" s="100"/>
      <c r="W470" s="100"/>
      <c r="X470" s="100"/>
      <c r="Y470" s="100"/>
      <c r="Z470" s="100"/>
      <c r="AA470" s="100"/>
      <c r="AB470" s="100"/>
      <c r="AC470" s="100"/>
      <c r="AD470" s="100"/>
      <c r="AE470" s="100"/>
      <c r="AR470" s="184" t="s">
        <v>178</v>
      </c>
      <c r="AT470" s="184" t="s">
        <v>467</v>
      </c>
      <c r="AU470" s="184" t="s">
        <v>82</v>
      </c>
      <c r="AY470" s="88" t="s">
        <v>124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88" t="s">
        <v>80</v>
      </c>
      <c r="BK470" s="185">
        <f>ROUND(I470*H470,2)</f>
        <v>0</v>
      </c>
      <c r="BL470" s="88" t="s">
        <v>129</v>
      </c>
      <c r="BM470" s="184" t="s">
        <v>689</v>
      </c>
    </row>
    <row r="471" spans="1:65" s="192" customFormat="1" x14ac:dyDescent="0.2">
      <c r="B471" s="193"/>
      <c r="D471" s="186" t="s">
        <v>131</v>
      </c>
      <c r="E471" s="194" t="s">
        <v>1</v>
      </c>
      <c r="F471" s="195" t="s">
        <v>80</v>
      </c>
      <c r="H471" s="196">
        <v>1</v>
      </c>
      <c r="L471" s="193"/>
      <c r="M471" s="197"/>
      <c r="N471" s="198"/>
      <c r="O471" s="198"/>
      <c r="P471" s="198"/>
      <c r="Q471" s="198"/>
      <c r="R471" s="198"/>
      <c r="S471" s="198"/>
      <c r="T471" s="199"/>
      <c r="AT471" s="194" t="s">
        <v>131</v>
      </c>
      <c r="AU471" s="194" t="s">
        <v>82</v>
      </c>
      <c r="AV471" s="192" t="s">
        <v>82</v>
      </c>
      <c r="AW471" s="192" t="s">
        <v>28</v>
      </c>
      <c r="AX471" s="192" t="s">
        <v>80</v>
      </c>
      <c r="AY471" s="194" t="s">
        <v>124</v>
      </c>
    </row>
    <row r="472" spans="1:65" s="99" customFormat="1" ht="16.5" customHeight="1" x14ac:dyDescent="0.2">
      <c r="A472" s="100"/>
      <c r="B472" s="97"/>
      <c r="C472" s="173">
        <v>87</v>
      </c>
      <c r="D472" s="173" t="s">
        <v>125</v>
      </c>
      <c r="E472" s="174" t="s">
        <v>691</v>
      </c>
      <c r="F472" s="175" t="s">
        <v>692</v>
      </c>
      <c r="G472" s="176" t="s">
        <v>693</v>
      </c>
      <c r="H472" s="177">
        <v>29</v>
      </c>
      <c r="I472" s="86">
        <v>0</v>
      </c>
      <c r="J472" s="178">
        <f>ROUND(I472*H472,2)</f>
        <v>0</v>
      </c>
      <c r="K472" s="179"/>
      <c r="L472" s="97"/>
      <c r="M472" s="180" t="s">
        <v>1</v>
      </c>
      <c r="N472" s="181" t="s">
        <v>37</v>
      </c>
      <c r="O472" s="182">
        <v>0.82799999999999996</v>
      </c>
      <c r="P472" s="182">
        <f>O472*H472</f>
        <v>24.012</v>
      </c>
      <c r="Q472" s="182">
        <v>1E-4</v>
      </c>
      <c r="R472" s="182">
        <f>Q472*H472</f>
        <v>2.9000000000000002E-3</v>
      </c>
      <c r="S472" s="182">
        <v>0</v>
      </c>
      <c r="T472" s="183">
        <f>S472*H472</f>
        <v>0</v>
      </c>
      <c r="U472" s="100"/>
      <c r="V472" s="100"/>
      <c r="W472" s="100"/>
      <c r="X472" s="100"/>
      <c r="Y472" s="100"/>
      <c r="Z472" s="100"/>
      <c r="AA472" s="100"/>
      <c r="AB472" s="100"/>
      <c r="AC472" s="100"/>
      <c r="AD472" s="100"/>
      <c r="AE472" s="100"/>
      <c r="AR472" s="184" t="s">
        <v>129</v>
      </c>
      <c r="AT472" s="184" t="s">
        <v>125</v>
      </c>
      <c r="AU472" s="184" t="s">
        <v>82</v>
      </c>
      <c r="AY472" s="88" t="s">
        <v>124</v>
      </c>
      <c r="BE472" s="185">
        <f>IF(N472="základní",J472,0)</f>
        <v>0</v>
      </c>
      <c r="BF472" s="185">
        <f>IF(N472="snížená",J472,0)</f>
        <v>0</v>
      </c>
      <c r="BG472" s="185">
        <f>IF(N472="zákl. přenesená",J472,0)</f>
        <v>0</v>
      </c>
      <c r="BH472" s="185">
        <f>IF(N472="sníž. přenesená",J472,0)</f>
        <v>0</v>
      </c>
      <c r="BI472" s="185">
        <f>IF(N472="nulová",J472,0)</f>
        <v>0</v>
      </c>
      <c r="BJ472" s="88" t="s">
        <v>80</v>
      </c>
      <c r="BK472" s="185">
        <f>ROUND(I472*H472,2)</f>
        <v>0</v>
      </c>
      <c r="BL472" s="88" t="s">
        <v>129</v>
      </c>
      <c r="BM472" s="184" t="s">
        <v>694</v>
      </c>
    </row>
    <row r="473" spans="1:65" s="192" customFormat="1" x14ac:dyDescent="0.2">
      <c r="B473" s="193"/>
      <c r="D473" s="186" t="s">
        <v>131</v>
      </c>
      <c r="E473" s="194" t="s">
        <v>1</v>
      </c>
      <c r="F473" s="195" t="s">
        <v>695</v>
      </c>
      <c r="H473" s="196">
        <v>8</v>
      </c>
      <c r="L473" s="193"/>
      <c r="M473" s="197"/>
      <c r="N473" s="198"/>
      <c r="O473" s="198"/>
      <c r="P473" s="198"/>
      <c r="Q473" s="198"/>
      <c r="R473" s="198"/>
      <c r="S473" s="198"/>
      <c r="T473" s="199"/>
      <c r="AT473" s="194" t="s">
        <v>131</v>
      </c>
      <c r="AU473" s="194" t="s">
        <v>82</v>
      </c>
      <c r="AV473" s="192" t="s">
        <v>82</v>
      </c>
      <c r="AW473" s="192" t="s">
        <v>28</v>
      </c>
      <c r="AX473" s="192" t="s">
        <v>72</v>
      </c>
      <c r="AY473" s="194" t="s">
        <v>124</v>
      </c>
    </row>
    <row r="474" spans="1:65" s="192" customFormat="1" x14ac:dyDescent="0.2">
      <c r="B474" s="193"/>
      <c r="D474" s="186" t="s">
        <v>131</v>
      </c>
      <c r="E474" s="194" t="s">
        <v>1</v>
      </c>
      <c r="F474" s="195" t="s">
        <v>696</v>
      </c>
      <c r="H474" s="196">
        <v>5</v>
      </c>
      <c r="L474" s="193"/>
      <c r="M474" s="197"/>
      <c r="N474" s="198"/>
      <c r="O474" s="198"/>
      <c r="P474" s="198"/>
      <c r="Q474" s="198"/>
      <c r="R474" s="198"/>
      <c r="S474" s="198"/>
      <c r="T474" s="199"/>
      <c r="AT474" s="194" t="s">
        <v>131</v>
      </c>
      <c r="AU474" s="194" t="s">
        <v>82</v>
      </c>
      <c r="AV474" s="192" t="s">
        <v>82</v>
      </c>
      <c r="AW474" s="192" t="s">
        <v>28</v>
      </c>
      <c r="AX474" s="192" t="s">
        <v>72</v>
      </c>
      <c r="AY474" s="194" t="s">
        <v>124</v>
      </c>
    </row>
    <row r="475" spans="1:65" s="192" customFormat="1" x14ac:dyDescent="0.2">
      <c r="B475" s="193"/>
      <c r="D475" s="186" t="s">
        <v>131</v>
      </c>
      <c r="E475" s="194" t="s">
        <v>1</v>
      </c>
      <c r="F475" s="195" t="s">
        <v>697</v>
      </c>
      <c r="H475" s="196">
        <v>2</v>
      </c>
      <c r="L475" s="193"/>
      <c r="M475" s="197"/>
      <c r="N475" s="198"/>
      <c r="O475" s="198"/>
      <c r="P475" s="198"/>
      <c r="Q475" s="198"/>
      <c r="R475" s="198"/>
      <c r="S475" s="198"/>
      <c r="T475" s="199"/>
      <c r="AT475" s="194" t="s">
        <v>131</v>
      </c>
      <c r="AU475" s="194" t="s">
        <v>82</v>
      </c>
      <c r="AV475" s="192" t="s">
        <v>82</v>
      </c>
      <c r="AW475" s="192" t="s">
        <v>28</v>
      </c>
      <c r="AX475" s="192" t="s">
        <v>72</v>
      </c>
      <c r="AY475" s="194" t="s">
        <v>124</v>
      </c>
    </row>
    <row r="476" spans="1:65" s="192" customFormat="1" x14ac:dyDescent="0.2">
      <c r="B476" s="193"/>
      <c r="D476" s="186" t="s">
        <v>131</v>
      </c>
      <c r="E476" s="194" t="s">
        <v>1</v>
      </c>
      <c r="F476" s="195" t="s">
        <v>698</v>
      </c>
      <c r="H476" s="196">
        <v>6</v>
      </c>
      <c r="L476" s="193"/>
      <c r="M476" s="197"/>
      <c r="N476" s="198"/>
      <c r="O476" s="198"/>
      <c r="P476" s="198"/>
      <c r="Q476" s="198"/>
      <c r="R476" s="198"/>
      <c r="S476" s="198"/>
      <c r="T476" s="199"/>
      <c r="AT476" s="194" t="s">
        <v>131</v>
      </c>
      <c r="AU476" s="194" t="s">
        <v>82</v>
      </c>
      <c r="AV476" s="192" t="s">
        <v>82</v>
      </c>
      <c r="AW476" s="192" t="s">
        <v>28</v>
      </c>
      <c r="AX476" s="192" t="s">
        <v>72</v>
      </c>
      <c r="AY476" s="194" t="s">
        <v>124</v>
      </c>
    </row>
    <row r="477" spans="1:65" s="192" customFormat="1" x14ac:dyDescent="0.2">
      <c r="B477" s="193"/>
      <c r="D477" s="186" t="s">
        <v>131</v>
      </c>
      <c r="E477" s="194" t="s">
        <v>1</v>
      </c>
      <c r="F477" s="195" t="s">
        <v>699</v>
      </c>
      <c r="H477" s="196">
        <v>8</v>
      </c>
      <c r="L477" s="193"/>
      <c r="M477" s="197"/>
      <c r="N477" s="198"/>
      <c r="O477" s="198"/>
      <c r="P477" s="198"/>
      <c r="Q477" s="198"/>
      <c r="R477" s="198"/>
      <c r="S477" s="198"/>
      <c r="T477" s="199"/>
      <c r="AT477" s="194" t="s">
        <v>131</v>
      </c>
      <c r="AU477" s="194" t="s">
        <v>82</v>
      </c>
      <c r="AV477" s="192" t="s">
        <v>82</v>
      </c>
      <c r="AW477" s="192" t="s">
        <v>28</v>
      </c>
      <c r="AX477" s="192" t="s">
        <v>72</v>
      </c>
      <c r="AY477" s="194" t="s">
        <v>124</v>
      </c>
    </row>
    <row r="478" spans="1:65" s="210" customFormat="1" x14ac:dyDescent="0.2">
      <c r="B478" s="211"/>
      <c r="D478" s="186" t="s">
        <v>131</v>
      </c>
      <c r="E478" s="212" t="s">
        <v>1</v>
      </c>
      <c r="F478" s="213" t="s">
        <v>140</v>
      </c>
      <c r="H478" s="214">
        <v>29</v>
      </c>
      <c r="L478" s="211"/>
      <c r="M478" s="215"/>
      <c r="N478" s="216"/>
      <c r="O478" s="216"/>
      <c r="P478" s="216"/>
      <c r="Q478" s="216"/>
      <c r="R478" s="216"/>
      <c r="S478" s="216"/>
      <c r="T478" s="217"/>
      <c r="AT478" s="212" t="s">
        <v>131</v>
      </c>
      <c r="AU478" s="212" t="s">
        <v>82</v>
      </c>
      <c r="AV478" s="210" t="s">
        <v>129</v>
      </c>
      <c r="AW478" s="210" t="s">
        <v>28</v>
      </c>
      <c r="AX478" s="210" t="s">
        <v>80</v>
      </c>
      <c r="AY478" s="212" t="s">
        <v>124</v>
      </c>
    </row>
    <row r="479" spans="1:65" s="99" customFormat="1" ht="16.5" customHeight="1" x14ac:dyDescent="0.2">
      <c r="A479" s="100"/>
      <c r="B479" s="97"/>
      <c r="C479" s="173">
        <v>88</v>
      </c>
      <c r="D479" s="173" t="s">
        <v>125</v>
      </c>
      <c r="E479" s="174" t="s">
        <v>701</v>
      </c>
      <c r="F479" s="175" t="s">
        <v>702</v>
      </c>
      <c r="G479" s="176" t="s">
        <v>693</v>
      </c>
      <c r="H479" s="177">
        <v>28</v>
      </c>
      <c r="I479" s="86">
        <v>0</v>
      </c>
      <c r="J479" s="178">
        <f>ROUND(I479*H479,2)</f>
        <v>0</v>
      </c>
      <c r="K479" s="179"/>
      <c r="L479" s="97"/>
      <c r="M479" s="180" t="s">
        <v>1</v>
      </c>
      <c r="N479" s="181" t="s">
        <v>37</v>
      </c>
      <c r="O479" s="182">
        <v>0.82799999999999996</v>
      </c>
      <c r="P479" s="182">
        <f>O479*H479</f>
        <v>23.183999999999997</v>
      </c>
      <c r="Q479" s="182">
        <v>1.8000000000000001E-4</v>
      </c>
      <c r="R479" s="182">
        <f>Q479*H479</f>
        <v>5.0400000000000002E-3</v>
      </c>
      <c r="S479" s="182">
        <v>0</v>
      </c>
      <c r="T479" s="183">
        <f>S479*H479</f>
        <v>0</v>
      </c>
      <c r="U479" s="100"/>
      <c r="V479" s="100"/>
      <c r="W479" s="100"/>
      <c r="X479" s="100"/>
      <c r="Y479" s="100"/>
      <c r="Z479" s="100"/>
      <c r="AA479" s="100"/>
      <c r="AB479" s="100"/>
      <c r="AC479" s="100"/>
      <c r="AD479" s="100"/>
      <c r="AE479" s="100"/>
      <c r="AR479" s="184" t="s">
        <v>129</v>
      </c>
      <c r="AT479" s="184" t="s">
        <v>125</v>
      </c>
      <c r="AU479" s="184" t="s">
        <v>82</v>
      </c>
      <c r="AY479" s="88" t="s">
        <v>124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88" t="s">
        <v>80</v>
      </c>
      <c r="BK479" s="185">
        <f>ROUND(I479*H479,2)</f>
        <v>0</v>
      </c>
      <c r="BL479" s="88" t="s">
        <v>129</v>
      </c>
      <c r="BM479" s="184" t="s">
        <v>703</v>
      </c>
    </row>
    <row r="480" spans="1:65" s="192" customFormat="1" x14ac:dyDescent="0.2">
      <c r="B480" s="193"/>
      <c r="D480" s="186" t="s">
        <v>131</v>
      </c>
      <c r="E480" s="194" t="s">
        <v>1</v>
      </c>
      <c r="F480" s="195" t="s">
        <v>704</v>
      </c>
      <c r="H480" s="196">
        <v>7</v>
      </c>
      <c r="L480" s="193"/>
      <c r="M480" s="197"/>
      <c r="N480" s="198"/>
      <c r="O480" s="198"/>
      <c r="P480" s="198"/>
      <c r="Q480" s="198"/>
      <c r="R480" s="198"/>
      <c r="S480" s="198"/>
      <c r="T480" s="199"/>
      <c r="AT480" s="194" t="s">
        <v>131</v>
      </c>
      <c r="AU480" s="194" t="s">
        <v>82</v>
      </c>
      <c r="AV480" s="192" t="s">
        <v>82</v>
      </c>
      <c r="AW480" s="192" t="s">
        <v>28</v>
      </c>
      <c r="AX480" s="192" t="s">
        <v>72</v>
      </c>
      <c r="AY480" s="194" t="s">
        <v>124</v>
      </c>
    </row>
    <row r="481" spans="1:65" s="192" customFormat="1" x14ac:dyDescent="0.2">
      <c r="B481" s="193"/>
      <c r="D481" s="186" t="s">
        <v>131</v>
      </c>
      <c r="E481" s="194" t="s">
        <v>1</v>
      </c>
      <c r="F481" s="195" t="s">
        <v>705</v>
      </c>
      <c r="H481" s="196">
        <v>5</v>
      </c>
      <c r="L481" s="193"/>
      <c r="M481" s="197"/>
      <c r="N481" s="198"/>
      <c r="O481" s="198"/>
      <c r="P481" s="198"/>
      <c r="Q481" s="198"/>
      <c r="R481" s="198"/>
      <c r="S481" s="198"/>
      <c r="T481" s="199"/>
      <c r="AT481" s="194" t="s">
        <v>131</v>
      </c>
      <c r="AU481" s="194" t="s">
        <v>82</v>
      </c>
      <c r="AV481" s="192" t="s">
        <v>82</v>
      </c>
      <c r="AW481" s="192" t="s">
        <v>28</v>
      </c>
      <c r="AX481" s="192" t="s">
        <v>72</v>
      </c>
      <c r="AY481" s="194" t="s">
        <v>124</v>
      </c>
    </row>
    <row r="482" spans="1:65" s="192" customFormat="1" x14ac:dyDescent="0.2">
      <c r="B482" s="193"/>
      <c r="D482" s="186" t="s">
        <v>131</v>
      </c>
      <c r="E482" s="194" t="s">
        <v>1</v>
      </c>
      <c r="F482" s="195" t="s">
        <v>706</v>
      </c>
      <c r="H482" s="196">
        <v>1</v>
      </c>
      <c r="L482" s="193"/>
      <c r="M482" s="197"/>
      <c r="N482" s="198"/>
      <c r="O482" s="198"/>
      <c r="P482" s="198"/>
      <c r="Q482" s="198"/>
      <c r="R482" s="198"/>
      <c r="S482" s="198"/>
      <c r="T482" s="199"/>
      <c r="AT482" s="194" t="s">
        <v>131</v>
      </c>
      <c r="AU482" s="194" t="s">
        <v>82</v>
      </c>
      <c r="AV482" s="192" t="s">
        <v>82</v>
      </c>
      <c r="AW482" s="192" t="s">
        <v>28</v>
      </c>
      <c r="AX482" s="192" t="s">
        <v>72</v>
      </c>
      <c r="AY482" s="194" t="s">
        <v>124</v>
      </c>
    </row>
    <row r="483" spans="1:65" s="192" customFormat="1" x14ac:dyDescent="0.2">
      <c r="B483" s="193"/>
      <c r="D483" s="186" t="s">
        <v>131</v>
      </c>
      <c r="E483" s="194" t="s">
        <v>1</v>
      </c>
      <c r="F483" s="195" t="s">
        <v>707</v>
      </c>
      <c r="H483" s="196">
        <v>5</v>
      </c>
      <c r="L483" s="193"/>
      <c r="M483" s="197"/>
      <c r="N483" s="198"/>
      <c r="O483" s="198"/>
      <c r="P483" s="198"/>
      <c r="Q483" s="198"/>
      <c r="R483" s="198"/>
      <c r="S483" s="198"/>
      <c r="T483" s="199"/>
      <c r="AT483" s="194" t="s">
        <v>131</v>
      </c>
      <c r="AU483" s="194" t="s">
        <v>82</v>
      </c>
      <c r="AV483" s="192" t="s">
        <v>82</v>
      </c>
      <c r="AW483" s="192" t="s">
        <v>28</v>
      </c>
      <c r="AX483" s="192" t="s">
        <v>72</v>
      </c>
      <c r="AY483" s="194" t="s">
        <v>124</v>
      </c>
    </row>
    <row r="484" spans="1:65" s="192" customFormat="1" x14ac:dyDescent="0.2">
      <c r="B484" s="193"/>
      <c r="D484" s="186" t="s">
        <v>131</v>
      </c>
      <c r="E484" s="194" t="s">
        <v>1</v>
      </c>
      <c r="F484" s="195" t="s">
        <v>708</v>
      </c>
      <c r="H484" s="196">
        <v>5</v>
      </c>
      <c r="L484" s="193"/>
      <c r="M484" s="197"/>
      <c r="N484" s="198"/>
      <c r="O484" s="198"/>
      <c r="P484" s="198"/>
      <c r="Q484" s="198"/>
      <c r="R484" s="198"/>
      <c r="S484" s="198"/>
      <c r="T484" s="199"/>
      <c r="AT484" s="194" t="s">
        <v>131</v>
      </c>
      <c r="AU484" s="194" t="s">
        <v>82</v>
      </c>
      <c r="AV484" s="192" t="s">
        <v>82</v>
      </c>
      <c r="AW484" s="192" t="s">
        <v>28</v>
      </c>
      <c r="AX484" s="192" t="s">
        <v>72</v>
      </c>
      <c r="AY484" s="194" t="s">
        <v>124</v>
      </c>
    </row>
    <row r="485" spans="1:65" s="192" customFormat="1" x14ac:dyDescent="0.2">
      <c r="B485" s="193"/>
      <c r="D485" s="186" t="s">
        <v>131</v>
      </c>
      <c r="E485" s="194" t="s">
        <v>1</v>
      </c>
      <c r="F485" s="195" t="s">
        <v>709</v>
      </c>
      <c r="H485" s="196">
        <v>5</v>
      </c>
      <c r="L485" s="193"/>
      <c r="M485" s="197"/>
      <c r="N485" s="198"/>
      <c r="O485" s="198"/>
      <c r="P485" s="198"/>
      <c r="Q485" s="198"/>
      <c r="R485" s="198"/>
      <c r="S485" s="198"/>
      <c r="T485" s="199"/>
      <c r="AT485" s="194" t="s">
        <v>131</v>
      </c>
      <c r="AU485" s="194" t="s">
        <v>82</v>
      </c>
      <c r="AV485" s="192" t="s">
        <v>82</v>
      </c>
      <c r="AW485" s="192" t="s">
        <v>28</v>
      </c>
      <c r="AX485" s="192" t="s">
        <v>72</v>
      </c>
      <c r="AY485" s="194" t="s">
        <v>124</v>
      </c>
    </row>
    <row r="486" spans="1:65" s="210" customFormat="1" x14ac:dyDescent="0.2">
      <c r="B486" s="211"/>
      <c r="D486" s="186" t="s">
        <v>131</v>
      </c>
      <c r="E486" s="212" t="s">
        <v>1</v>
      </c>
      <c r="F486" s="213" t="s">
        <v>140</v>
      </c>
      <c r="H486" s="214">
        <v>28</v>
      </c>
      <c r="L486" s="211"/>
      <c r="M486" s="215"/>
      <c r="N486" s="216"/>
      <c r="O486" s="216"/>
      <c r="P486" s="216"/>
      <c r="Q486" s="216"/>
      <c r="R486" s="216"/>
      <c r="S486" s="216"/>
      <c r="T486" s="217"/>
      <c r="AT486" s="212" t="s">
        <v>131</v>
      </c>
      <c r="AU486" s="212" t="s">
        <v>82</v>
      </c>
      <c r="AV486" s="210" t="s">
        <v>129</v>
      </c>
      <c r="AW486" s="210" t="s">
        <v>28</v>
      </c>
      <c r="AX486" s="210" t="s">
        <v>80</v>
      </c>
      <c r="AY486" s="212" t="s">
        <v>124</v>
      </c>
    </row>
    <row r="487" spans="1:65" s="99" customFormat="1" ht="16.5" customHeight="1" x14ac:dyDescent="0.2">
      <c r="A487" s="100"/>
      <c r="B487" s="97"/>
      <c r="C487" s="173">
        <v>89</v>
      </c>
      <c r="D487" s="173" t="s">
        <v>125</v>
      </c>
      <c r="E487" s="174" t="s">
        <v>711</v>
      </c>
      <c r="F487" s="175" t="s">
        <v>712</v>
      </c>
      <c r="G487" s="176" t="s">
        <v>693</v>
      </c>
      <c r="H487" s="177">
        <v>3</v>
      </c>
      <c r="I487" s="86">
        <v>0</v>
      </c>
      <c r="J487" s="178">
        <f>ROUND(I487*H487,2)</f>
        <v>0</v>
      </c>
      <c r="K487" s="179"/>
      <c r="L487" s="97"/>
      <c r="M487" s="180" t="s">
        <v>1</v>
      </c>
      <c r="N487" s="181" t="s">
        <v>37</v>
      </c>
      <c r="O487" s="182">
        <v>0.83599999999999997</v>
      </c>
      <c r="P487" s="182">
        <f>O487*H487</f>
        <v>2.508</v>
      </c>
      <c r="Q487" s="182">
        <v>3.1E-4</v>
      </c>
      <c r="R487" s="182">
        <f>Q487*H487</f>
        <v>9.3000000000000005E-4</v>
      </c>
      <c r="S487" s="182">
        <v>0</v>
      </c>
      <c r="T487" s="183">
        <f>S487*H487</f>
        <v>0</v>
      </c>
      <c r="U487" s="100"/>
      <c r="V487" s="100"/>
      <c r="W487" s="100"/>
      <c r="X487" s="100"/>
      <c r="Y487" s="100"/>
      <c r="Z487" s="100"/>
      <c r="AA487" s="100"/>
      <c r="AB487" s="100"/>
      <c r="AC487" s="100"/>
      <c r="AD487" s="100"/>
      <c r="AE487" s="100"/>
      <c r="AR487" s="184" t="s">
        <v>129</v>
      </c>
      <c r="AT487" s="184" t="s">
        <v>125</v>
      </c>
      <c r="AU487" s="184" t="s">
        <v>82</v>
      </c>
      <c r="AY487" s="88" t="s">
        <v>124</v>
      </c>
      <c r="BE487" s="185">
        <f>IF(N487="základní",J487,0)</f>
        <v>0</v>
      </c>
      <c r="BF487" s="185">
        <f>IF(N487="snížená",J487,0)</f>
        <v>0</v>
      </c>
      <c r="BG487" s="185">
        <f>IF(N487="zákl. přenesená",J487,0)</f>
        <v>0</v>
      </c>
      <c r="BH487" s="185">
        <f>IF(N487="sníž. přenesená",J487,0)</f>
        <v>0</v>
      </c>
      <c r="BI487" s="185">
        <f>IF(N487="nulová",J487,0)</f>
        <v>0</v>
      </c>
      <c r="BJ487" s="88" t="s">
        <v>80</v>
      </c>
      <c r="BK487" s="185">
        <f>ROUND(I487*H487,2)</f>
        <v>0</v>
      </c>
      <c r="BL487" s="88" t="s">
        <v>129</v>
      </c>
      <c r="BM487" s="184" t="s">
        <v>713</v>
      </c>
    </row>
    <row r="488" spans="1:65" s="192" customFormat="1" x14ac:dyDescent="0.2">
      <c r="B488" s="193"/>
      <c r="D488" s="186" t="s">
        <v>131</v>
      </c>
      <c r="E488" s="194" t="s">
        <v>1</v>
      </c>
      <c r="F488" s="195" t="s">
        <v>714</v>
      </c>
      <c r="H488" s="196">
        <v>2</v>
      </c>
      <c r="L488" s="193"/>
      <c r="M488" s="197"/>
      <c r="N488" s="198"/>
      <c r="O488" s="198"/>
      <c r="P488" s="198"/>
      <c r="Q488" s="198"/>
      <c r="R488" s="198"/>
      <c r="S488" s="198"/>
      <c r="T488" s="199"/>
      <c r="AT488" s="194" t="s">
        <v>131</v>
      </c>
      <c r="AU488" s="194" t="s">
        <v>82</v>
      </c>
      <c r="AV488" s="192" t="s">
        <v>82</v>
      </c>
      <c r="AW488" s="192" t="s">
        <v>28</v>
      </c>
      <c r="AX488" s="192" t="s">
        <v>72</v>
      </c>
      <c r="AY488" s="194" t="s">
        <v>124</v>
      </c>
    </row>
    <row r="489" spans="1:65" s="192" customFormat="1" x14ac:dyDescent="0.2">
      <c r="B489" s="193"/>
      <c r="D489" s="186" t="s">
        <v>131</v>
      </c>
      <c r="E489" s="194" t="s">
        <v>1</v>
      </c>
      <c r="F489" s="195" t="s">
        <v>715</v>
      </c>
      <c r="H489" s="196">
        <v>1</v>
      </c>
      <c r="L489" s="193"/>
      <c r="M489" s="197"/>
      <c r="N489" s="198"/>
      <c r="O489" s="198"/>
      <c r="P489" s="198"/>
      <c r="Q489" s="198"/>
      <c r="R489" s="198"/>
      <c r="S489" s="198"/>
      <c r="T489" s="199"/>
      <c r="AT489" s="194" t="s">
        <v>131</v>
      </c>
      <c r="AU489" s="194" t="s">
        <v>82</v>
      </c>
      <c r="AV489" s="192" t="s">
        <v>82</v>
      </c>
      <c r="AW489" s="192" t="s">
        <v>28</v>
      </c>
      <c r="AX489" s="192" t="s">
        <v>72</v>
      </c>
      <c r="AY489" s="194" t="s">
        <v>124</v>
      </c>
    </row>
    <row r="490" spans="1:65" s="210" customFormat="1" x14ac:dyDescent="0.2">
      <c r="B490" s="211"/>
      <c r="D490" s="186" t="s">
        <v>131</v>
      </c>
      <c r="E490" s="212" t="s">
        <v>1</v>
      </c>
      <c r="F490" s="213" t="s">
        <v>140</v>
      </c>
      <c r="H490" s="214">
        <v>3</v>
      </c>
      <c r="L490" s="211"/>
      <c r="M490" s="215"/>
      <c r="N490" s="216"/>
      <c r="O490" s="216"/>
      <c r="P490" s="216"/>
      <c r="Q490" s="216"/>
      <c r="R490" s="216"/>
      <c r="S490" s="216"/>
      <c r="T490" s="217"/>
      <c r="AT490" s="212" t="s">
        <v>131</v>
      </c>
      <c r="AU490" s="212" t="s">
        <v>82</v>
      </c>
      <c r="AV490" s="210" t="s">
        <v>129</v>
      </c>
      <c r="AW490" s="210" t="s">
        <v>28</v>
      </c>
      <c r="AX490" s="210" t="s">
        <v>80</v>
      </c>
      <c r="AY490" s="212" t="s">
        <v>124</v>
      </c>
    </row>
    <row r="491" spans="1:65" s="99" customFormat="1" ht="33" customHeight="1" x14ac:dyDescent="0.2">
      <c r="A491" s="100"/>
      <c r="B491" s="97"/>
      <c r="C491" s="173">
        <v>90</v>
      </c>
      <c r="D491" s="173" t="s">
        <v>125</v>
      </c>
      <c r="E491" s="174" t="s">
        <v>179</v>
      </c>
      <c r="F491" s="175" t="s">
        <v>180</v>
      </c>
      <c r="G491" s="176" t="s">
        <v>181</v>
      </c>
      <c r="H491" s="177">
        <v>300.279</v>
      </c>
      <c r="I491" s="86">
        <v>0</v>
      </c>
      <c r="J491" s="178">
        <f>ROUND(I491*H491,2)</f>
        <v>0</v>
      </c>
      <c r="K491" s="179"/>
      <c r="L491" s="97"/>
      <c r="M491" s="180" t="s">
        <v>1</v>
      </c>
      <c r="N491" s="181" t="s">
        <v>37</v>
      </c>
      <c r="O491" s="182">
        <v>1.7889999999999999</v>
      </c>
      <c r="P491" s="182">
        <f>O491*H491</f>
        <v>537.19913099999997</v>
      </c>
      <c r="Q491" s="182">
        <v>0</v>
      </c>
      <c r="R491" s="182">
        <f>Q491*H491</f>
        <v>0</v>
      </c>
      <c r="S491" s="182">
        <v>0</v>
      </c>
      <c r="T491" s="183">
        <f>S491*H491</f>
        <v>0</v>
      </c>
      <c r="U491" s="100"/>
      <c r="V491" s="100"/>
      <c r="W491" s="100"/>
      <c r="X491" s="100"/>
      <c r="Y491" s="100"/>
      <c r="Z491" s="100"/>
      <c r="AA491" s="100"/>
      <c r="AB491" s="100"/>
      <c r="AC491" s="100"/>
      <c r="AD491" s="100"/>
      <c r="AE491" s="100"/>
      <c r="AR491" s="184" t="s">
        <v>129</v>
      </c>
      <c r="AT491" s="184" t="s">
        <v>125</v>
      </c>
      <c r="AU491" s="184" t="s">
        <v>82</v>
      </c>
      <c r="AY491" s="88" t="s">
        <v>124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88" t="s">
        <v>80</v>
      </c>
      <c r="BK491" s="185">
        <f>ROUND(I491*H491,2)</f>
        <v>0</v>
      </c>
      <c r="BL491" s="88" t="s">
        <v>129</v>
      </c>
      <c r="BM491" s="184" t="s">
        <v>717</v>
      </c>
    </row>
    <row r="492" spans="1:65" s="192" customFormat="1" x14ac:dyDescent="0.2">
      <c r="B492" s="193"/>
      <c r="D492" s="186" t="s">
        <v>131</v>
      </c>
      <c r="E492" s="194" t="s">
        <v>1</v>
      </c>
      <c r="F492" s="195" t="s">
        <v>718</v>
      </c>
      <c r="H492" s="196">
        <v>67.132000000000005</v>
      </c>
      <c r="L492" s="193"/>
      <c r="M492" s="197"/>
      <c r="N492" s="198"/>
      <c r="O492" s="198"/>
      <c r="P492" s="198"/>
      <c r="Q492" s="198"/>
      <c r="R492" s="198"/>
      <c r="S492" s="198"/>
      <c r="T492" s="199"/>
      <c r="AT492" s="194" t="s">
        <v>131</v>
      </c>
      <c r="AU492" s="194" t="s">
        <v>82</v>
      </c>
      <c r="AV492" s="192" t="s">
        <v>82</v>
      </c>
      <c r="AW492" s="192" t="s">
        <v>28</v>
      </c>
      <c r="AX492" s="192" t="s">
        <v>72</v>
      </c>
      <c r="AY492" s="194" t="s">
        <v>124</v>
      </c>
    </row>
    <row r="493" spans="1:65" s="192" customFormat="1" x14ac:dyDescent="0.2">
      <c r="B493" s="193"/>
      <c r="D493" s="186" t="s">
        <v>131</v>
      </c>
      <c r="E493" s="194" t="s">
        <v>1</v>
      </c>
      <c r="F493" s="195" t="s">
        <v>719</v>
      </c>
      <c r="H493" s="196">
        <v>26.245999999999999</v>
      </c>
      <c r="L493" s="193"/>
      <c r="M493" s="197"/>
      <c r="N493" s="198"/>
      <c r="O493" s="198"/>
      <c r="P493" s="198"/>
      <c r="Q493" s="198"/>
      <c r="R493" s="198"/>
      <c r="S493" s="198"/>
      <c r="T493" s="199"/>
      <c r="AT493" s="194" t="s">
        <v>131</v>
      </c>
      <c r="AU493" s="194" t="s">
        <v>82</v>
      </c>
      <c r="AV493" s="192" t="s">
        <v>82</v>
      </c>
      <c r="AW493" s="192" t="s">
        <v>28</v>
      </c>
      <c r="AX493" s="192" t="s">
        <v>72</v>
      </c>
      <c r="AY493" s="194" t="s">
        <v>124</v>
      </c>
    </row>
    <row r="494" spans="1:65" s="192" customFormat="1" x14ac:dyDescent="0.2">
      <c r="B494" s="193"/>
      <c r="D494" s="186" t="s">
        <v>131</v>
      </c>
      <c r="E494" s="194" t="s">
        <v>1</v>
      </c>
      <c r="F494" s="195" t="s">
        <v>720</v>
      </c>
      <c r="H494" s="196">
        <v>10.552</v>
      </c>
      <c r="L494" s="193"/>
      <c r="M494" s="197"/>
      <c r="N494" s="198"/>
      <c r="O494" s="198"/>
      <c r="P494" s="198"/>
      <c r="Q494" s="198"/>
      <c r="R494" s="198"/>
      <c r="S494" s="198"/>
      <c r="T494" s="199"/>
      <c r="AT494" s="194" t="s">
        <v>131</v>
      </c>
      <c r="AU494" s="194" t="s">
        <v>82</v>
      </c>
      <c r="AV494" s="192" t="s">
        <v>82</v>
      </c>
      <c r="AW494" s="192" t="s">
        <v>28</v>
      </c>
      <c r="AX494" s="192" t="s">
        <v>72</v>
      </c>
      <c r="AY494" s="194" t="s">
        <v>124</v>
      </c>
    </row>
    <row r="495" spans="1:65" s="192" customFormat="1" x14ac:dyDescent="0.2">
      <c r="B495" s="193"/>
      <c r="D495" s="186" t="s">
        <v>131</v>
      </c>
      <c r="E495" s="194" t="s">
        <v>1</v>
      </c>
      <c r="F495" s="195" t="s">
        <v>721</v>
      </c>
      <c r="H495" s="196">
        <v>10.497</v>
      </c>
      <c r="L495" s="193"/>
      <c r="M495" s="197"/>
      <c r="N495" s="198"/>
      <c r="O495" s="198"/>
      <c r="P495" s="198"/>
      <c r="Q495" s="198"/>
      <c r="R495" s="198"/>
      <c r="S495" s="198"/>
      <c r="T495" s="199"/>
      <c r="AT495" s="194" t="s">
        <v>131</v>
      </c>
      <c r="AU495" s="194" t="s">
        <v>82</v>
      </c>
      <c r="AV495" s="192" t="s">
        <v>82</v>
      </c>
      <c r="AW495" s="192" t="s">
        <v>28</v>
      </c>
      <c r="AX495" s="192" t="s">
        <v>72</v>
      </c>
      <c r="AY495" s="194" t="s">
        <v>124</v>
      </c>
    </row>
    <row r="496" spans="1:65" s="192" customFormat="1" x14ac:dyDescent="0.2">
      <c r="B496" s="193"/>
      <c r="D496" s="186" t="s">
        <v>131</v>
      </c>
      <c r="E496" s="194" t="s">
        <v>1</v>
      </c>
      <c r="F496" s="195" t="s">
        <v>722</v>
      </c>
      <c r="H496" s="196">
        <v>50.097000000000001</v>
      </c>
      <c r="L496" s="193"/>
      <c r="M496" s="197"/>
      <c r="N496" s="198"/>
      <c r="O496" s="198"/>
      <c r="P496" s="198"/>
      <c r="Q496" s="198"/>
      <c r="R496" s="198"/>
      <c r="S496" s="198"/>
      <c r="T496" s="199"/>
      <c r="AT496" s="194" t="s">
        <v>131</v>
      </c>
      <c r="AU496" s="194" t="s">
        <v>82</v>
      </c>
      <c r="AV496" s="192" t="s">
        <v>82</v>
      </c>
      <c r="AW496" s="192" t="s">
        <v>28</v>
      </c>
      <c r="AX496" s="192" t="s">
        <v>72</v>
      </c>
      <c r="AY496" s="194" t="s">
        <v>124</v>
      </c>
    </row>
    <row r="497" spans="1:65" s="192" customFormat="1" x14ac:dyDescent="0.2">
      <c r="B497" s="193"/>
      <c r="D497" s="186" t="s">
        <v>131</v>
      </c>
      <c r="E497" s="194" t="s">
        <v>1</v>
      </c>
      <c r="F497" s="195" t="s">
        <v>723</v>
      </c>
      <c r="H497" s="196">
        <v>18.928000000000001</v>
      </c>
      <c r="L497" s="193"/>
      <c r="M497" s="197"/>
      <c r="N497" s="198"/>
      <c r="O497" s="198"/>
      <c r="P497" s="198"/>
      <c r="Q497" s="198"/>
      <c r="R497" s="198"/>
      <c r="S497" s="198"/>
      <c r="T497" s="199"/>
      <c r="AT497" s="194" t="s">
        <v>131</v>
      </c>
      <c r="AU497" s="194" t="s">
        <v>82</v>
      </c>
      <c r="AV497" s="192" t="s">
        <v>82</v>
      </c>
      <c r="AW497" s="192" t="s">
        <v>28</v>
      </c>
      <c r="AX497" s="192" t="s">
        <v>72</v>
      </c>
      <c r="AY497" s="194" t="s">
        <v>124</v>
      </c>
    </row>
    <row r="498" spans="1:65" s="192" customFormat="1" x14ac:dyDescent="0.2">
      <c r="B498" s="193"/>
      <c r="D498" s="186" t="s">
        <v>131</v>
      </c>
      <c r="E498" s="194" t="s">
        <v>1</v>
      </c>
      <c r="F498" s="195" t="s">
        <v>724</v>
      </c>
      <c r="H498" s="196">
        <v>57.683</v>
      </c>
      <c r="L498" s="193"/>
      <c r="M498" s="197"/>
      <c r="N498" s="198"/>
      <c r="O498" s="198"/>
      <c r="P498" s="198"/>
      <c r="Q498" s="198"/>
      <c r="R498" s="198"/>
      <c r="S498" s="198"/>
      <c r="T498" s="199"/>
      <c r="AT498" s="194" t="s">
        <v>131</v>
      </c>
      <c r="AU498" s="194" t="s">
        <v>82</v>
      </c>
      <c r="AV498" s="192" t="s">
        <v>82</v>
      </c>
      <c r="AW498" s="192" t="s">
        <v>28</v>
      </c>
      <c r="AX498" s="192" t="s">
        <v>72</v>
      </c>
      <c r="AY498" s="194" t="s">
        <v>124</v>
      </c>
    </row>
    <row r="499" spans="1:65" s="192" customFormat="1" x14ac:dyDescent="0.2">
      <c r="B499" s="193"/>
      <c r="D499" s="186" t="s">
        <v>131</v>
      </c>
      <c r="E499" s="194" t="s">
        <v>1</v>
      </c>
      <c r="F499" s="195" t="s">
        <v>725</v>
      </c>
      <c r="H499" s="196">
        <v>45.77</v>
      </c>
      <c r="L499" s="193"/>
      <c r="M499" s="197"/>
      <c r="N499" s="198"/>
      <c r="O499" s="198"/>
      <c r="P499" s="198"/>
      <c r="Q499" s="198"/>
      <c r="R499" s="198"/>
      <c r="S499" s="198"/>
      <c r="T499" s="199"/>
      <c r="AT499" s="194" t="s">
        <v>131</v>
      </c>
      <c r="AU499" s="194" t="s">
        <v>82</v>
      </c>
      <c r="AV499" s="192" t="s">
        <v>82</v>
      </c>
      <c r="AW499" s="192" t="s">
        <v>28</v>
      </c>
      <c r="AX499" s="192" t="s">
        <v>72</v>
      </c>
      <c r="AY499" s="194" t="s">
        <v>124</v>
      </c>
    </row>
    <row r="500" spans="1:65" s="192" customFormat="1" x14ac:dyDescent="0.2">
      <c r="B500" s="193"/>
      <c r="D500" s="186" t="s">
        <v>131</v>
      </c>
      <c r="E500" s="194" t="s">
        <v>1</v>
      </c>
      <c r="F500" s="195" t="s">
        <v>726</v>
      </c>
      <c r="H500" s="196">
        <v>13.374000000000001</v>
      </c>
      <c r="L500" s="193"/>
      <c r="M500" s="197"/>
      <c r="N500" s="198"/>
      <c r="O500" s="198"/>
      <c r="P500" s="198"/>
      <c r="Q500" s="198"/>
      <c r="R500" s="198"/>
      <c r="S500" s="198"/>
      <c r="T500" s="199"/>
      <c r="AT500" s="194" t="s">
        <v>131</v>
      </c>
      <c r="AU500" s="194" t="s">
        <v>82</v>
      </c>
      <c r="AV500" s="192" t="s">
        <v>82</v>
      </c>
      <c r="AW500" s="192" t="s">
        <v>28</v>
      </c>
      <c r="AX500" s="192" t="s">
        <v>72</v>
      </c>
      <c r="AY500" s="194" t="s">
        <v>124</v>
      </c>
    </row>
    <row r="501" spans="1:65" s="210" customFormat="1" x14ac:dyDescent="0.2">
      <c r="B501" s="211"/>
      <c r="D501" s="186" t="s">
        <v>131</v>
      </c>
      <c r="E501" s="212" t="s">
        <v>1</v>
      </c>
      <c r="F501" s="213" t="s">
        <v>140</v>
      </c>
      <c r="H501" s="214">
        <v>300.279</v>
      </c>
      <c r="L501" s="211"/>
      <c r="M501" s="215"/>
      <c r="N501" s="216"/>
      <c r="O501" s="216"/>
      <c r="P501" s="216"/>
      <c r="Q501" s="216"/>
      <c r="R501" s="216"/>
      <c r="S501" s="216"/>
      <c r="T501" s="217"/>
      <c r="AT501" s="212" t="s">
        <v>131</v>
      </c>
      <c r="AU501" s="212" t="s">
        <v>82</v>
      </c>
      <c r="AV501" s="210" t="s">
        <v>129</v>
      </c>
      <c r="AW501" s="210" t="s">
        <v>28</v>
      </c>
      <c r="AX501" s="210" t="s">
        <v>80</v>
      </c>
      <c r="AY501" s="212" t="s">
        <v>124</v>
      </c>
    </row>
    <row r="502" spans="1:65" s="99" customFormat="1" ht="16.5" customHeight="1" x14ac:dyDescent="0.2">
      <c r="A502" s="100"/>
      <c r="B502" s="97"/>
      <c r="C502" s="218">
        <v>91</v>
      </c>
      <c r="D502" s="218" t="s">
        <v>467</v>
      </c>
      <c r="E502" s="219" t="s">
        <v>728</v>
      </c>
      <c r="F502" s="220" t="s">
        <v>729</v>
      </c>
      <c r="G502" s="221" t="s">
        <v>730</v>
      </c>
      <c r="H502" s="222">
        <v>600.55799999999999</v>
      </c>
      <c r="I502" s="231">
        <v>0</v>
      </c>
      <c r="J502" s="223">
        <f>ROUND(I502*H502,2)</f>
        <v>0</v>
      </c>
      <c r="K502" s="224"/>
      <c r="L502" s="225"/>
      <c r="M502" s="226" t="s">
        <v>1</v>
      </c>
      <c r="N502" s="227" t="s">
        <v>37</v>
      </c>
      <c r="O502" s="182">
        <v>0</v>
      </c>
      <c r="P502" s="182">
        <f>O502*H502</f>
        <v>0</v>
      </c>
      <c r="Q502" s="182">
        <v>1</v>
      </c>
      <c r="R502" s="182">
        <f>Q502*H502</f>
        <v>600.55799999999999</v>
      </c>
      <c r="S502" s="182">
        <v>0</v>
      </c>
      <c r="T502" s="183">
        <f>S502*H502</f>
        <v>0</v>
      </c>
      <c r="U502" s="100"/>
      <c r="V502" s="100"/>
      <c r="W502" s="100"/>
      <c r="X502" s="100"/>
      <c r="Y502" s="100"/>
      <c r="Z502" s="100"/>
      <c r="AA502" s="100"/>
      <c r="AB502" s="100"/>
      <c r="AC502" s="100"/>
      <c r="AD502" s="100"/>
      <c r="AE502" s="100"/>
      <c r="AR502" s="184" t="s">
        <v>178</v>
      </c>
      <c r="AT502" s="184" t="s">
        <v>467</v>
      </c>
      <c r="AU502" s="184" t="s">
        <v>82</v>
      </c>
      <c r="AY502" s="88" t="s">
        <v>124</v>
      </c>
      <c r="BE502" s="185">
        <f>IF(N502="základní",J502,0)</f>
        <v>0</v>
      </c>
      <c r="BF502" s="185">
        <f>IF(N502="snížená",J502,0)</f>
        <v>0</v>
      </c>
      <c r="BG502" s="185">
        <f>IF(N502="zákl. přenesená",J502,0)</f>
        <v>0</v>
      </c>
      <c r="BH502" s="185">
        <f>IF(N502="sníž. přenesená",J502,0)</f>
        <v>0</v>
      </c>
      <c r="BI502" s="185">
        <f>IF(N502="nulová",J502,0)</f>
        <v>0</v>
      </c>
      <c r="BJ502" s="88" t="s">
        <v>80</v>
      </c>
      <c r="BK502" s="185">
        <f>ROUND(I502*H502,2)</f>
        <v>0</v>
      </c>
      <c r="BL502" s="88" t="s">
        <v>129</v>
      </c>
      <c r="BM502" s="184" t="s">
        <v>731</v>
      </c>
    </row>
    <row r="503" spans="1:65" s="192" customFormat="1" x14ac:dyDescent="0.2">
      <c r="B503" s="193"/>
      <c r="D503" s="186" t="s">
        <v>131</v>
      </c>
      <c r="F503" s="195" t="s">
        <v>732</v>
      </c>
      <c r="H503" s="196">
        <v>600.55799999999999</v>
      </c>
      <c r="L503" s="193"/>
      <c r="M503" s="197"/>
      <c r="N503" s="198"/>
      <c r="O503" s="198"/>
      <c r="P503" s="198"/>
      <c r="Q503" s="198"/>
      <c r="R503" s="198"/>
      <c r="S503" s="198"/>
      <c r="T503" s="199"/>
      <c r="AT503" s="194" t="s">
        <v>131</v>
      </c>
      <c r="AU503" s="194" t="s">
        <v>82</v>
      </c>
      <c r="AV503" s="192" t="s">
        <v>82</v>
      </c>
      <c r="AW503" s="192" t="s">
        <v>3</v>
      </c>
      <c r="AX503" s="192" t="s">
        <v>80</v>
      </c>
      <c r="AY503" s="194" t="s">
        <v>124</v>
      </c>
    </row>
    <row r="504" spans="1:65" s="99" customFormat="1" ht="33" customHeight="1" x14ac:dyDescent="0.2">
      <c r="A504" s="100"/>
      <c r="B504" s="97"/>
      <c r="C504" s="173">
        <v>92</v>
      </c>
      <c r="D504" s="173" t="s">
        <v>125</v>
      </c>
      <c r="E504" s="174" t="s">
        <v>734</v>
      </c>
      <c r="F504" s="175" t="s">
        <v>735</v>
      </c>
      <c r="G504" s="176" t="s">
        <v>181</v>
      </c>
      <c r="H504" s="177">
        <v>33.19</v>
      </c>
      <c r="I504" s="86">
        <v>0</v>
      </c>
      <c r="J504" s="178">
        <f>ROUND(I504*H504,2)</f>
        <v>0</v>
      </c>
      <c r="K504" s="179"/>
      <c r="L504" s="97"/>
      <c r="M504" s="180" t="s">
        <v>1</v>
      </c>
      <c r="N504" s="181" t="s">
        <v>37</v>
      </c>
      <c r="O504" s="182">
        <v>1.7889999999999999</v>
      </c>
      <c r="P504" s="182">
        <f>O504*H504</f>
        <v>59.376909999999995</v>
      </c>
      <c r="Q504" s="182">
        <v>0</v>
      </c>
      <c r="R504" s="182">
        <f>Q504*H504</f>
        <v>0</v>
      </c>
      <c r="S504" s="182">
        <v>0</v>
      </c>
      <c r="T504" s="183">
        <f>S504*H504</f>
        <v>0</v>
      </c>
      <c r="U504" s="100"/>
      <c r="V504" s="100"/>
      <c r="W504" s="100"/>
      <c r="X504" s="100"/>
      <c r="Y504" s="100"/>
      <c r="Z504" s="100"/>
      <c r="AA504" s="100"/>
      <c r="AB504" s="100"/>
      <c r="AC504" s="100"/>
      <c r="AD504" s="100"/>
      <c r="AE504" s="100"/>
      <c r="AR504" s="184" t="s">
        <v>129</v>
      </c>
      <c r="AT504" s="184" t="s">
        <v>125</v>
      </c>
      <c r="AU504" s="184" t="s">
        <v>82</v>
      </c>
      <c r="AY504" s="88" t="s">
        <v>124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88" t="s">
        <v>80</v>
      </c>
      <c r="BK504" s="185">
        <f>ROUND(I504*H504,2)</f>
        <v>0</v>
      </c>
      <c r="BL504" s="88" t="s">
        <v>129</v>
      </c>
      <c r="BM504" s="184" t="s">
        <v>736</v>
      </c>
    </row>
    <row r="505" spans="1:65" s="192" customFormat="1" x14ac:dyDescent="0.2">
      <c r="B505" s="193"/>
      <c r="D505" s="186" t="s">
        <v>131</v>
      </c>
      <c r="E505" s="194" t="s">
        <v>1</v>
      </c>
      <c r="F505" s="195" t="s">
        <v>737</v>
      </c>
      <c r="H505" s="196">
        <v>3.81</v>
      </c>
      <c r="L505" s="193"/>
      <c r="M505" s="197"/>
      <c r="N505" s="198"/>
      <c r="O505" s="198"/>
      <c r="P505" s="198"/>
      <c r="Q505" s="198"/>
      <c r="R505" s="198"/>
      <c r="S505" s="198"/>
      <c r="T505" s="199"/>
      <c r="AT505" s="194" t="s">
        <v>131</v>
      </c>
      <c r="AU505" s="194" t="s">
        <v>82</v>
      </c>
      <c r="AV505" s="192" t="s">
        <v>82</v>
      </c>
      <c r="AW505" s="192" t="s">
        <v>28</v>
      </c>
      <c r="AX505" s="192" t="s">
        <v>72</v>
      </c>
      <c r="AY505" s="194" t="s">
        <v>124</v>
      </c>
    </row>
    <row r="506" spans="1:65" s="192" customFormat="1" x14ac:dyDescent="0.2">
      <c r="B506" s="193"/>
      <c r="D506" s="186" t="s">
        <v>131</v>
      </c>
      <c r="E506" s="194" t="s">
        <v>1</v>
      </c>
      <c r="F506" s="195" t="s">
        <v>738</v>
      </c>
      <c r="H506" s="196">
        <v>3.302</v>
      </c>
      <c r="L506" s="193"/>
      <c r="M506" s="197"/>
      <c r="N506" s="198"/>
      <c r="O506" s="198"/>
      <c r="P506" s="198"/>
      <c r="Q506" s="198"/>
      <c r="R506" s="198"/>
      <c r="S506" s="198"/>
      <c r="T506" s="199"/>
      <c r="AT506" s="194" t="s">
        <v>131</v>
      </c>
      <c r="AU506" s="194" t="s">
        <v>82</v>
      </c>
      <c r="AV506" s="192" t="s">
        <v>82</v>
      </c>
      <c r="AW506" s="192" t="s">
        <v>28</v>
      </c>
      <c r="AX506" s="192" t="s">
        <v>72</v>
      </c>
      <c r="AY506" s="194" t="s">
        <v>124</v>
      </c>
    </row>
    <row r="507" spans="1:65" s="192" customFormat="1" x14ac:dyDescent="0.2">
      <c r="B507" s="193"/>
      <c r="D507" s="186" t="s">
        <v>131</v>
      </c>
      <c r="E507" s="194" t="s">
        <v>1</v>
      </c>
      <c r="F507" s="195" t="s">
        <v>739</v>
      </c>
      <c r="H507" s="196">
        <v>9.8480000000000008</v>
      </c>
      <c r="L507" s="193"/>
      <c r="M507" s="197"/>
      <c r="N507" s="198"/>
      <c r="O507" s="198"/>
      <c r="P507" s="198"/>
      <c r="Q507" s="198"/>
      <c r="R507" s="198"/>
      <c r="S507" s="198"/>
      <c r="T507" s="199"/>
      <c r="AT507" s="194" t="s">
        <v>131</v>
      </c>
      <c r="AU507" s="194" t="s">
        <v>82</v>
      </c>
      <c r="AV507" s="192" t="s">
        <v>82</v>
      </c>
      <c r="AW507" s="192" t="s">
        <v>28</v>
      </c>
      <c r="AX507" s="192" t="s">
        <v>72</v>
      </c>
      <c r="AY507" s="194" t="s">
        <v>124</v>
      </c>
    </row>
    <row r="508" spans="1:65" s="192" customFormat="1" x14ac:dyDescent="0.2">
      <c r="B508" s="193"/>
      <c r="D508" s="186" t="s">
        <v>131</v>
      </c>
      <c r="E508" s="194" t="s">
        <v>1</v>
      </c>
      <c r="F508" s="195" t="s">
        <v>740</v>
      </c>
      <c r="H508" s="196">
        <v>0.70699999999999996</v>
      </c>
      <c r="L508" s="193"/>
      <c r="M508" s="197"/>
      <c r="N508" s="198"/>
      <c r="O508" s="198"/>
      <c r="P508" s="198"/>
      <c r="Q508" s="198"/>
      <c r="R508" s="198"/>
      <c r="S508" s="198"/>
      <c r="T508" s="199"/>
      <c r="AT508" s="194" t="s">
        <v>131</v>
      </c>
      <c r="AU508" s="194" t="s">
        <v>82</v>
      </c>
      <c r="AV508" s="192" t="s">
        <v>82</v>
      </c>
      <c r="AW508" s="192" t="s">
        <v>28</v>
      </c>
      <c r="AX508" s="192" t="s">
        <v>72</v>
      </c>
      <c r="AY508" s="194" t="s">
        <v>124</v>
      </c>
    </row>
    <row r="509" spans="1:65" s="192" customFormat="1" x14ac:dyDescent="0.2">
      <c r="B509" s="193"/>
      <c r="D509" s="186" t="s">
        <v>131</v>
      </c>
      <c r="E509" s="194" t="s">
        <v>1</v>
      </c>
      <c r="F509" s="195" t="s">
        <v>741</v>
      </c>
      <c r="H509" s="196">
        <v>0.90900000000000003</v>
      </c>
      <c r="L509" s="193"/>
      <c r="M509" s="197"/>
      <c r="N509" s="198"/>
      <c r="O509" s="198"/>
      <c r="P509" s="198"/>
      <c r="Q509" s="198"/>
      <c r="R509" s="198"/>
      <c r="S509" s="198"/>
      <c r="T509" s="199"/>
      <c r="AT509" s="194" t="s">
        <v>131</v>
      </c>
      <c r="AU509" s="194" t="s">
        <v>82</v>
      </c>
      <c r="AV509" s="192" t="s">
        <v>82</v>
      </c>
      <c r="AW509" s="192" t="s">
        <v>28</v>
      </c>
      <c r="AX509" s="192" t="s">
        <v>72</v>
      </c>
      <c r="AY509" s="194" t="s">
        <v>124</v>
      </c>
    </row>
    <row r="510" spans="1:65" s="192" customFormat="1" x14ac:dyDescent="0.2">
      <c r="B510" s="193"/>
      <c r="D510" s="186" t="s">
        <v>131</v>
      </c>
      <c r="E510" s="194" t="s">
        <v>1</v>
      </c>
      <c r="F510" s="195" t="s">
        <v>742</v>
      </c>
      <c r="H510" s="196">
        <v>3.3660000000000001</v>
      </c>
      <c r="L510" s="193"/>
      <c r="M510" s="197"/>
      <c r="N510" s="198"/>
      <c r="O510" s="198"/>
      <c r="P510" s="198"/>
      <c r="Q510" s="198"/>
      <c r="R510" s="198"/>
      <c r="S510" s="198"/>
      <c r="T510" s="199"/>
      <c r="AT510" s="194" t="s">
        <v>131</v>
      </c>
      <c r="AU510" s="194" t="s">
        <v>82</v>
      </c>
      <c r="AV510" s="192" t="s">
        <v>82</v>
      </c>
      <c r="AW510" s="192" t="s">
        <v>28</v>
      </c>
      <c r="AX510" s="192" t="s">
        <v>72</v>
      </c>
      <c r="AY510" s="194" t="s">
        <v>124</v>
      </c>
    </row>
    <row r="511" spans="1:65" s="192" customFormat="1" x14ac:dyDescent="0.2">
      <c r="B511" s="193"/>
      <c r="D511" s="186" t="s">
        <v>131</v>
      </c>
      <c r="E511" s="194" t="s">
        <v>1</v>
      </c>
      <c r="F511" s="195" t="s">
        <v>743</v>
      </c>
      <c r="H511" s="196">
        <v>5.0289999999999999</v>
      </c>
      <c r="L511" s="193"/>
      <c r="M511" s="197"/>
      <c r="N511" s="198"/>
      <c r="O511" s="198"/>
      <c r="P511" s="198"/>
      <c r="Q511" s="198"/>
      <c r="R511" s="198"/>
      <c r="S511" s="198"/>
      <c r="T511" s="199"/>
      <c r="AT511" s="194" t="s">
        <v>131</v>
      </c>
      <c r="AU511" s="194" t="s">
        <v>82</v>
      </c>
      <c r="AV511" s="192" t="s">
        <v>82</v>
      </c>
      <c r="AW511" s="192" t="s">
        <v>28</v>
      </c>
      <c r="AX511" s="192" t="s">
        <v>72</v>
      </c>
      <c r="AY511" s="194" t="s">
        <v>124</v>
      </c>
    </row>
    <row r="512" spans="1:65" s="192" customFormat="1" x14ac:dyDescent="0.2">
      <c r="B512" s="193"/>
      <c r="D512" s="186" t="s">
        <v>131</v>
      </c>
      <c r="E512" s="194" t="s">
        <v>1</v>
      </c>
      <c r="F512" s="195" t="s">
        <v>744</v>
      </c>
      <c r="H512" s="196">
        <v>3.5999999999999997E-2</v>
      </c>
      <c r="L512" s="193"/>
      <c r="M512" s="197"/>
      <c r="N512" s="198"/>
      <c r="O512" s="198"/>
      <c r="P512" s="198"/>
      <c r="Q512" s="198"/>
      <c r="R512" s="198"/>
      <c r="S512" s="198"/>
      <c r="T512" s="199"/>
      <c r="AT512" s="194" t="s">
        <v>131</v>
      </c>
      <c r="AU512" s="194" t="s">
        <v>82</v>
      </c>
      <c r="AV512" s="192" t="s">
        <v>82</v>
      </c>
      <c r="AW512" s="192" t="s">
        <v>28</v>
      </c>
      <c r="AX512" s="192" t="s">
        <v>72</v>
      </c>
      <c r="AY512" s="194" t="s">
        <v>124</v>
      </c>
    </row>
    <row r="513" spans="1:65" s="192" customFormat="1" x14ac:dyDescent="0.2">
      <c r="B513" s="193"/>
      <c r="D513" s="186" t="s">
        <v>131</v>
      </c>
      <c r="E513" s="194" t="s">
        <v>1</v>
      </c>
      <c r="F513" s="195" t="s">
        <v>745</v>
      </c>
      <c r="H513" s="196">
        <v>8.5000000000000006E-2</v>
      </c>
      <c r="L513" s="193"/>
      <c r="M513" s="197"/>
      <c r="N513" s="198"/>
      <c r="O513" s="198"/>
      <c r="P513" s="198"/>
      <c r="Q513" s="198"/>
      <c r="R513" s="198"/>
      <c r="S513" s="198"/>
      <c r="T513" s="199"/>
      <c r="AT513" s="194" t="s">
        <v>131</v>
      </c>
      <c r="AU513" s="194" t="s">
        <v>82</v>
      </c>
      <c r="AV513" s="192" t="s">
        <v>82</v>
      </c>
      <c r="AW513" s="192" t="s">
        <v>28</v>
      </c>
      <c r="AX513" s="192" t="s">
        <v>72</v>
      </c>
      <c r="AY513" s="194" t="s">
        <v>124</v>
      </c>
    </row>
    <row r="514" spans="1:65" s="192" customFormat="1" ht="20.399999999999999" x14ac:dyDescent="0.2">
      <c r="B514" s="193"/>
      <c r="D514" s="186" t="s">
        <v>131</v>
      </c>
      <c r="E514" s="194" t="s">
        <v>1</v>
      </c>
      <c r="F514" s="195" t="s">
        <v>746</v>
      </c>
      <c r="H514" s="196">
        <v>6.0979999999999999</v>
      </c>
      <c r="L514" s="193"/>
      <c r="M514" s="197"/>
      <c r="N514" s="198"/>
      <c r="O514" s="198"/>
      <c r="P514" s="198"/>
      <c r="Q514" s="198"/>
      <c r="R514" s="198"/>
      <c r="S514" s="198"/>
      <c r="T514" s="199"/>
      <c r="AT514" s="194" t="s">
        <v>131</v>
      </c>
      <c r="AU514" s="194" t="s">
        <v>82</v>
      </c>
      <c r="AV514" s="192" t="s">
        <v>82</v>
      </c>
      <c r="AW514" s="192" t="s">
        <v>28</v>
      </c>
      <c r="AX514" s="192" t="s">
        <v>72</v>
      </c>
      <c r="AY514" s="194" t="s">
        <v>124</v>
      </c>
    </row>
    <row r="515" spans="1:65" s="210" customFormat="1" x14ac:dyDescent="0.2">
      <c r="B515" s="211"/>
      <c r="D515" s="186" t="s">
        <v>131</v>
      </c>
      <c r="E515" s="212" t="s">
        <v>1</v>
      </c>
      <c r="F515" s="213" t="s">
        <v>140</v>
      </c>
      <c r="H515" s="214">
        <v>33.190000000000005</v>
      </c>
      <c r="L515" s="211"/>
      <c r="M515" s="215"/>
      <c r="N515" s="216"/>
      <c r="O515" s="216"/>
      <c r="P515" s="216"/>
      <c r="Q515" s="216"/>
      <c r="R515" s="216"/>
      <c r="S515" s="216"/>
      <c r="T515" s="217"/>
      <c r="AT515" s="212" t="s">
        <v>131</v>
      </c>
      <c r="AU515" s="212" t="s">
        <v>82</v>
      </c>
      <c r="AV515" s="210" t="s">
        <v>129</v>
      </c>
      <c r="AW515" s="210" t="s">
        <v>28</v>
      </c>
      <c r="AX515" s="210" t="s">
        <v>80</v>
      </c>
      <c r="AY515" s="212" t="s">
        <v>124</v>
      </c>
    </row>
    <row r="516" spans="1:65" s="99" customFormat="1" ht="16.5" customHeight="1" x14ac:dyDescent="0.2">
      <c r="A516" s="100"/>
      <c r="B516" s="97"/>
      <c r="C516" s="218">
        <v>93</v>
      </c>
      <c r="D516" s="218" t="s">
        <v>467</v>
      </c>
      <c r="E516" s="219" t="s">
        <v>728</v>
      </c>
      <c r="F516" s="220" t="s">
        <v>729</v>
      </c>
      <c r="G516" s="221" t="s">
        <v>730</v>
      </c>
      <c r="H516" s="222">
        <v>36.951999999999998</v>
      </c>
      <c r="I516" s="231">
        <v>0</v>
      </c>
      <c r="J516" s="223">
        <f>ROUND(I516*H516,2)</f>
        <v>0</v>
      </c>
      <c r="K516" s="224"/>
      <c r="L516" s="225"/>
      <c r="M516" s="226" t="s">
        <v>1</v>
      </c>
      <c r="N516" s="227" t="s">
        <v>37</v>
      </c>
      <c r="O516" s="182">
        <v>0</v>
      </c>
      <c r="P516" s="182">
        <f>O516*H516</f>
        <v>0</v>
      </c>
      <c r="Q516" s="182">
        <v>1</v>
      </c>
      <c r="R516" s="182">
        <f>Q516*H516</f>
        <v>36.951999999999998</v>
      </c>
      <c r="S516" s="182">
        <v>0</v>
      </c>
      <c r="T516" s="183">
        <f>S516*H516</f>
        <v>0</v>
      </c>
      <c r="U516" s="100"/>
      <c r="V516" s="100"/>
      <c r="W516" s="100"/>
      <c r="X516" s="100"/>
      <c r="Y516" s="100"/>
      <c r="Z516" s="100"/>
      <c r="AA516" s="100"/>
      <c r="AB516" s="100"/>
      <c r="AC516" s="100"/>
      <c r="AD516" s="100"/>
      <c r="AE516" s="100"/>
      <c r="AR516" s="184" t="s">
        <v>178</v>
      </c>
      <c r="AT516" s="184" t="s">
        <v>467</v>
      </c>
      <c r="AU516" s="184" t="s">
        <v>82</v>
      </c>
      <c r="AY516" s="88" t="s">
        <v>124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88" t="s">
        <v>80</v>
      </c>
      <c r="BK516" s="185">
        <f>ROUND(I516*H516,2)</f>
        <v>0</v>
      </c>
      <c r="BL516" s="88" t="s">
        <v>129</v>
      </c>
      <c r="BM516" s="184" t="s">
        <v>748</v>
      </c>
    </row>
    <row r="517" spans="1:65" s="192" customFormat="1" x14ac:dyDescent="0.2">
      <c r="B517" s="193"/>
      <c r="D517" s="186" t="s">
        <v>131</v>
      </c>
      <c r="E517" s="194" t="s">
        <v>1</v>
      </c>
      <c r="F517" s="195" t="s">
        <v>749</v>
      </c>
      <c r="H517" s="196">
        <v>36.951999999999998</v>
      </c>
      <c r="L517" s="193"/>
      <c r="M517" s="197"/>
      <c r="N517" s="198"/>
      <c r="O517" s="198"/>
      <c r="P517" s="198"/>
      <c r="Q517" s="198"/>
      <c r="R517" s="198"/>
      <c r="S517" s="198"/>
      <c r="T517" s="199"/>
      <c r="AT517" s="194" t="s">
        <v>131</v>
      </c>
      <c r="AU517" s="194" t="s">
        <v>82</v>
      </c>
      <c r="AV517" s="192" t="s">
        <v>82</v>
      </c>
      <c r="AW517" s="192" t="s">
        <v>28</v>
      </c>
      <c r="AX517" s="192" t="s">
        <v>80</v>
      </c>
      <c r="AY517" s="194" t="s">
        <v>124</v>
      </c>
    </row>
    <row r="518" spans="1:65" s="99" customFormat="1" ht="33" customHeight="1" x14ac:dyDescent="0.2">
      <c r="A518" s="100"/>
      <c r="B518" s="97"/>
      <c r="C518" s="173">
        <v>94</v>
      </c>
      <c r="D518" s="173" t="s">
        <v>125</v>
      </c>
      <c r="E518" s="174" t="s">
        <v>751</v>
      </c>
      <c r="F518" s="175" t="s">
        <v>752</v>
      </c>
      <c r="G518" s="176" t="s">
        <v>181</v>
      </c>
      <c r="H518" s="177">
        <v>14.614000000000001</v>
      </c>
      <c r="I518" s="86">
        <v>0</v>
      </c>
      <c r="J518" s="178">
        <f>ROUND(I518*H518,2)</f>
        <v>0</v>
      </c>
      <c r="K518" s="179"/>
      <c r="L518" s="97"/>
      <c r="M518" s="180" t="s">
        <v>1</v>
      </c>
      <c r="N518" s="181" t="s">
        <v>37</v>
      </c>
      <c r="O518" s="182">
        <v>0.85199999999999998</v>
      </c>
      <c r="P518" s="182">
        <f>O518*H518</f>
        <v>12.451128000000001</v>
      </c>
      <c r="Q518" s="182">
        <v>0</v>
      </c>
      <c r="R518" s="182">
        <f>Q518*H518</f>
        <v>0</v>
      </c>
      <c r="S518" s="182">
        <v>0</v>
      </c>
      <c r="T518" s="183">
        <f>S518*H518</f>
        <v>0</v>
      </c>
      <c r="U518" s="100"/>
      <c r="V518" s="100"/>
      <c r="W518" s="100"/>
      <c r="X518" s="100"/>
      <c r="Y518" s="100"/>
      <c r="Z518" s="100"/>
      <c r="AA518" s="100"/>
      <c r="AB518" s="100"/>
      <c r="AC518" s="100"/>
      <c r="AD518" s="100"/>
      <c r="AE518" s="100"/>
      <c r="AR518" s="184" t="s">
        <v>129</v>
      </c>
      <c r="AT518" s="184" t="s">
        <v>125</v>
      </c>
      <c r="AU518" s="184" t="s">
        <v>82</v>
      </c>
      <c r="AY518" s="88" t="s">
        <v>124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88" t="s">
        <v>80</v>
      </c>
      <c r="BK518" s="185">
        <f>ROUND(I518*H518,2)</f>
        <v>0</v>
      </c>
      <c r="BL518" s="88" t="s">
        <v>129</v>
      </c>
      <c r="BM518" s="184" t="s">
        <v>753</v>
      </c>
    </row>
    <row r="519" spans="1:65" s="192" customFormat="1" x14ac:dyDescent="0.2">
      <c r="B519" s="193"/>
      <c r="D519" s="186" t="s">
        <v>131</v>
      </c>
      <c r="E519" s="194" t="s">
        <v>1</v>
      </c>
      <c r="F519" s="195" t="s">
        <v>754</v>
      </c>
      <c r="H519" s="196">
        <v>14.614000000000001</v>
      </c>
      <c r="L519" s="193"/>
      <c r="M519" s="197"/>
      <c r="N519" s="198"/>
      <c r="O519" s="198"/>
      <c r="P519" s="198"/>
      <c r="Q519" s="198"/>
      <c r="R519" s="198"/>
      <c r="S519" s="198"/>
      <c r="T519" s="199"/>
      <c r="AT519" s="194" t="s">
        <v>131</v>
      </c>
      <c r="AU519" s="194" t="s">
        <v>82</v>
      </c>
      <c r="AV519" s="192" t="s">
        <v>82</v>
      </c>
      <c r="AW519" s="192" t="s">
        <v>28</v>
      </c>
      <c r="AX519" s="192" t="s">
        <v>80</v>
      </c>
      <c r="AY519" s="194" t="s">
        <v>124</v>
      </c>
    </row>
    <row r="520" spans="1:65" s="99" customFormat="1" ht="21.75" customHeight="1" x14ac:dyDescent="0.2">
      <c r="A520" s="100"/>
      <c r="B520" s="97"/>
      <c r="C520" s="173">
        <v>95</v>
      </c>
      <c r="D520" s="173" t="s">
        <v>125</v>
      </c>
      <c r="E520" s="174" t="s">
        <v>756</v>
      </c>
      <c r="F520" s="175" t="s">
        <v>757</v>
      </c>
      <c r="G520" s="176" t="s">
        <v>181</v>
      </c>
      <c r="H520" s="177">
        <v>259.59100000000001</v>
      </c>
      <c r="I520" s="86">
        <v>0</v>
      </c>
      <c r="J520" s="178">
        <f>ROUND(I520*H520,2)</f>
        <v>0</v>
      </c>
      <c r="K520" s="179"/>
      <c r="L520" s="97"/>
      <c r="M520" s="180" t="s">
        <v>1</v>
      </c>
      <c r="N520" s="181" t="s">
        <v>37</v>
      </c>
      <c r="O520" s="182">
        <v>0.32800000000000001</v>
      </c>
      <c r="P520" s="182">
        <f>O520*H520</f>
        <v>85.145848000000001</v>
      </c>
      <c r="Q520" s="182">
        <v>0</v>
      </c>
      <c r="R520" s="182">
        <f>Q520*H520</f>
        <v>0</v>
      </c>
      <c r="S520" s="182">
        <v>0</v>
      </c>
      <c r="T520" s="183">
        <f>S520*H520</f>
        <v>0</v>
      </c>
      <c r="U520" s="100"/>
      <c r="V520" s="100"/>
      <c r="W520" s="100"/>
      <c r="X520" s="100"/>
      <c r="Y520" s="100"/>
      <c r="Z520" s="100"/>
      <c r="AA520" s="100"/>
      <c r="AB520" s="100"/>
      <c r="AC520" s="100"/>
      <c r="AD520" s="100"/>
      <c r="AE520" s="100"/>
      <c r="AR520" s="184" t="s">
        <v>129</v>
      </c>
      <c r="AT520" s="184" t="s">
        <v>125</v>
      </c>
      <c r="AU520" s="184" t="s">
        <v>82</v>
      </c>
      <c r="AY520" s="88" t="s">
        <v>124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88" t="s">
        <v>80</v>
      </c>
      <c r="BK520" s="185">
        <f>ROUND(I520*H520,2)</f>
        <v>0</v>
      </c>
      <c r="BL520" s="88" t="s">
        <v>129</v>
      </c>
      <c r="BM520" s="184" t="s">
        <v>758</v>
      </c>
    </row>
    <row r="521" spans="1:65" s="99" customFormat="1" ht="19.2" x14ac:dyDescent="0.2">
      <c r="A521" s="100"/>
      <c r="B521" s="97"/>
      <c r="C521" s="100"/>
      <c r="D521" s="186" t="s">
        <v>221</v>
      </c>
      <c r="E521" s="100"/>
      <c r="F521" s="187" t="s">
        <v>759</v>
      </c>
      <c r="G521" s="100"/>
      <c r="H521" s="100"/>
      <c r="I521" s="100"/>
      <c r="J521" s="100"/>
      <c r="K521" s="100"/>
      <c r="L521" s="97"/>
      <c r="M521" s="188"/>
      <c r="N521" s="189"/>
      <c r="O521" s="190"/>
      <c r="P521" s="190"/>
      <c r="Q521" s="190"/>
      <c r="R521" s="190"/>
      <c r="S521" s="190"/>
      <c r="T521" s="191"/>
      <c r="U521" s="100"/>
      <c r="V521" s="100"/>
      <c r="W521" s="100"/>
      <c r="X521" s="100"/>
      <c r="Y521" s="100"/>
      <c r="Z521" s="100"/>
      <c r="AA521" s="100"/>
      <c r="AB521" s="100"/>
      <c r="AC521" s="100"/>
      <c r="AD521" s="100"/>
      <c r="AE521" s="100"/>
      <c r="AT521" s="88" t="s">
        <v>221</v>
      </c>
      <c r="AU521" s="88" t="s">
        <v>82</v>
      </c>
    </row>
    <row r="522" spans="1:65" s="192" customFormat="1" ht="20.399999999999999" x14ac:dyDescent="0.2">
      <c r="B522" s="193"/>
      <c r="D522" s="186" t="s">
        <v>131</v>
      </c>
      <c r="E522" s="194" t="s">
        <v>1</v>
      </c>
      <c r="F522" s="195" t="s">
        <v>760</v>
      </c>
      <c r="H522" s="196">
        <v>25.513999999999999</v>
      </c>
      <c r="L522" s="193"/>
      <c r="M522" s="197"/>
      <c r="N522" s="198"/>
      <c r="O522" s="198"/>
      <c r="P522" s="198"/>
      <c r="Q522" s="198"/>
      <c r="R522" s="198"/>
      <c r="S522" s="198"/>
      <c r="T522" s="199"/>
      <c r="AT522" s="194" t="s">
        <v>131</v>
      </c>
      <c r="AU522" s="194" t="s">
        <v>82</v>
      </c>
      <c r="AV522" s="192" t="s">
        <v>82</v>
      </c>
      <c r="AW522" s="192" t="s">
        <v>28</v>
      </c>
      <c r="AX522" s="192" t="s">
        <v>72</v>
      </c>
      <c r="AY522" s="194" t="s">
        <v>124</v>
      </c>
    </row>
    <row r="523" spans="1:65" s="192" customFormat="1" x14ac:dyDescent="0.2">
      <c r="B523" s="193"/>
      <c r="D523" s="186" t="s">
        <v>131</v>
      </c>
      <c r="E523" s="194" t="s">
        <v>1</v>
      </c>
      <c r="F523" s="195" t="s">
        <v>761</v>
      </c>
      <c r="H523" s="196">
        <v>9.0879999999999992</v>
      </c>
      <c r="L523" s="193"/>
      <c r="M523" s="197"/>
      <c r="N523" s="198"/>
      <c r="O523" s="198"/>
      <c r="P523" s="198"/>
      <c r="Q523" s="198"/>
      <c r="R523" s="198"/>
      <c r="S523" s="198"/>
      <c r="T523" s="199"/>
      <c r="AT523" s="194" t="s">
        <v>131</v>
      </c>
      <c r="AU523" s="194" t="s">
        <v>82</v>
      </c>
      <c r="AV523" s="192" t="s">
        <v>82</v>
      </c>
      <c r="AW523" s="192" t="s">
        <v>28</v>
      </c>
      <c r="AX523" s="192" t="s">
        <v>72</v>
      </c>
      <c r="AY523" s="194" t="s">
        <v>124</v>
      </c>
    </row>
    <row r="524" spans="1:65" s="192" customFormat="1" x14ac:dyDescent="0.2">
      <c r="B524" s="193"/>
      <c r="D524" s="186" t="s">
        <v>131</v>
      </c>
      <c r="E524" s="194" t="s">
        <v>1</v>
      </c>
      <c r="F524" s="195" t="s">
        <v>762</v>
      </c>
      <c r="H524" s="196">
        <v>11.7</v>
      </c>
      <c r="L524" s="193"/>
      <c r="M524" s="197"/>
      <c r="N524" s="198"/>
      <c r="O524" s="198"/>
      <c r="P524" s="198"/>
      <c r="Q524" s="198"/>
      <c r="R524" s="198"/>
      <c r="S524" s="198"/>
      <c r="T524" s="199"/>
      <c r="AT524" s="194" t="s">
        <v>131</v>
      </c>
      <c r="AU524" s="194" t="s">
        <v>82</v>
      </c>
      <c r="AV524" s="192" t="s">
        <v>82</v>
      </c>
      <c r="AW524" s="192" t="s">
        <v>28</v>
      </c>
      <c r="AX524" s="192" t="s">
        <v>72</v>
      </c>
      <c r="AY524" s="194" t="s">
        <v>124</v>
      </c>
    </row>
    <row r="525" spans="1:65" s="192" customFormat="1" x14ac:dyDescent="0.2">
      <c r="B525" s="193"/>
      <c r="D525" s="186" t="s">
        <v>131</v>
      </c>
      <c r="E525" s="194" t="s">
        <v>1</v>
      </c>
      <c r="F525" s="195" t="s">
        <v>763</v>
      </c>
      <c r="H525" s="196">
        <v>12.275</v>
      </c>
      <c r="L525" s="193"/>
      <c r="M525" s="197"/>
      <c r="N525" s="198"/>
      <c r="O525" s="198"/>
      <c r="P525" s="198"/>
      <c r="Q525" s="198"/>
      <c r="R525" s="198"/>
      <c r="S525" s="198"/>
      <c r="T525" s="199"/>
      <c r="AT525" s="194" t="s">
        <v>131</v>
      </c>
      <c r="AU525" s="194" t="s">
        <v>82</v>
      </c>
      <c r="AV525" s="192" t="s">
        <v>82</v>
      </c>
      <c r="AW525" s="192" t="s">
        <v>28</v>
      </c>
      <c r="AX525" s="192" t="s">
        <v>72</v>
      </c>
      <c r="AY525" s="194" t="s">
        <v>124</v>
      </c>
    </row>
    <row r="526" spans="1:65" s="192" customFormat="1" x14ac:dyDescent="0.2">
      <c r="B526" s="193"/>
      <c r="D526" s="186" t="s">
        <v>131</v>
      </c>
      <c r="E526" s="194" t="s">
        <v>1</v>
      </c>
      <c r="F526" s="195" t="s">
        <v>764</v>
      </c>
      <c r="H526" s="196">
        <v>13.959</v>
      </c>
      <c r="L526" s="193"/>
      <c r="M526" s="197"/>
      <c r="N526" s="198"/>
      <c r="O526" s="198"/>
      <c r="P526" s="198"/>
      <c r="Q526" s="198"/>
      <c r="R526" s="198"/>
      <c r="S526" s="198"/>
      <c r="T526" s="199"/>
      <c r="AT526" s="194" t="s">
        <v>131</v>
      </c>
      <c r="AU526" s="194" t="s">
        <v>82</v>
      </c>
      <c r="AV526" s="192" t="s">
        <v>82</v>
      </c>
      <c r="AW526" s="192" t="s">
        <v>28</v>
      </c>
      <c r="AX526" s="192" t="s">
        <v>72</v>
      </c>
      <c r="AY526" s="194" t="s">
        <v>124</v>
      </c>
    </row>
    <row r="527" spans="1:65" s="192" customFormat="1" x14ac:dyDescent="0.2">
      <c r="B527" s="193"/>
      <c r="D527" s="186" t="s">
        <v>131</v>
      </c>
      <c r="E527" s="194" t="s">
        <v>1</v>
      </c>
      <c r="F527" s="195" t="s">
        <v>765</v>
      </c>
      <c r="H527" s="196">
        <v>6.5170000000000003</v>
      </c>
      <c r="L527" s="193"/>
      <c r="M527" s="197"/>
      <c r="N527" s="198"/>
      <c r="O527" s="198"/>
      <c r="P527" s="198"/>
      <c r="Q527" s="198"/>
      <c r="R527" s="198"/>
      <c r="S527" s="198"/>
      <c r="T527" s="199"/>
      <c r="AT527" s="194" t="s">
        <v>131</v>
      </c>
      <c r="AU527" s="194" t="s">
        <v>82</v>
      </c>
      <c r="AV527" s="192" t="s">
        <v>82</v>
      </c>
      <c r="AW527" s="192" t="s">
        <v>28</v>
      </c>
      <c r="AX527" s="192" t="s">
        <v>72</v>
      </c>
      <c r="AY527" s="194" t="s">
        <v>124</v>
      </c>
    </row>
    <row r="528" spans="1:65" s="192" customFormat="1" x14ac:dyDescent="0.2">
      <c r="B528" s="193"/>
      <c r="D528" s="186" t="s">
        <v>131</v>
      </c>
      <c r="E528" s="194" t="s">
        <v>1</v>
      </c>
      <c r="F528" s="195" t="s">
        <v>766</v>
      </c>
      <c r="H528" s="196">
        <v>21.236999999999998</v>
      </c>
      <c r="L528" s="193"/>
      <c r="M528" s="197"/>
      <c r="N528" s="198"/>
      <c r="O528" s="198"/>
      <c r="P528" s="198"/>
      <c r="Q528" s="198"/>
      <c r="R528" s="198"/>
      <c r="S528" s="198"/>
      <c r="T528" s="199"/>
      <c r="AT528" s="194" t="s">
        <v>131</v>
      </c>
      <c r="AU528" s="194" t="s">
        <v>82</v>
      </c>
      <c r="AV528" s="192" t="s">
        <v>82</v>
      </c>
      <c r="AW528" s="192" t="s">
        <v>28</v>
      </c>
      <c r="AX528" s="192" t="s">
        <v>72</v>
      </c>
      <c r="AY528" s="194" t="s">
        <v>124</v>
      </c>
    </row>
    <row r="529" spans="1:65" s="192" customFormat="1" x14ac:dyDescent="0.2">
      <c r="B529" s="193"/>
      <c r="D529" s="186" t="s">
        <v>131</v>
      </c>
      <c r="E529" s="194" t="s">
        <v>1</v>
      </c>
      <c r="F529" s="195" t="s">
        <v>767</v>
      </c>
      <c r="H529" s="196">
        <v>4.95</v>
      </c>
      <c r="L529" s="193"/>
      <c r="M529" s="197"/>
      <c r="N529" s="198"/>
      <c r="O529" s="198"/>
      <c r="P529" s="198"/>
      <c r="Q529" s="198"/>
      <c r="R529" s="198"/>
      <c r="S529" s="198"/>
      <c r="T529" s="199"/>
      <c r="AT529" s="194" t="s">
        <v>131</v>
      </c>
      <c r="AU529" s="194" t="s">
        <v>82</v>
      </c>
      <c r="AV529" s="192" t="s">
        <v>82</v>
      </c>
      <c r="AW529" s="192" t="s">
        <v>28</v>
      </c>
      <c r="AX529" s="192" t="s">
        <v>72</v>
      </c>
      <c r="AY529" s="194" t="s">
        <v>124</v>
      </c>
    </row>
    <row r="530" spans="1:65" s="192" customFormat="1" x14ac:dyDescent="0.2">
      <c r="B530" s="193"/>
      <c r="D530" s="186" t="s">
        <v>131</v>
      </c>
      <c r="E530" s="194" t="s">
        <v>1</v>
      </c>
      <c r="F530" s="195" t="s">
        <v>768</v>
      </c>
      <c r="H530" s="196">
        <v>2.661</v>
      </c>
      <c r="L530" s="193"/>
      <c r="M530" s="197"/>
      <c r="N530" s="198"/>
      <c r="O530" s="198"/>
      <c r="P530" s="198"/>
      <c r="Q530" s="198"/>
      <c r="R530" s="198"/>
      <c r="S530" s="198"/>
      <c r="T530" s="199"/>
      <c r="AT530" s="194" t="s">
        <v>131</v>
      </c>
      <c r="AU530" s="194" t="s">
        <v>82</v>
      </c>
      <c r="AV530" s="192" t="s">
        <v>82</v>
      </c>
      <c r="AW530" s="192" t="s">
        <v>28</v>
      </c>
      <c r="AX530" s="192" t="s">
        <v>72</v>
      </c>
      <c r="AY530" s="194" t="s">
        <v>124</v>
      </c>
    </row>
    <row r="531" spans="1:65" s="192" customFormat="1" x14ac:dyDescent="0.2">
      <c r="B531" s="193"/>
      <c r="D531" s="186" t="s">
        <v>131</v>
      </c>
      <c r="E531" s="194" t="s">
        <v>1</v>
      </c>
      <c r="F531" s="195" t="s">
        <v>769</v>
      </c>
      <c r="H531" s="196">
        <v>8.8940000000000001</v>
      </c>
      <c r="L531" s="193"/>
      <c r="M531" s="197"/>
      <c r="N531" s="198"/>
      <c r="O531" s="198"/>
      <c r="P531" s="198"/>
      <c r="Q531" s="198"/>
      <c r="R531" s="198"/>
      <c r="S531" s="198"/>
      <c r="T531" s="199"/>
      <c r="AT531" s="194" t="s">
        <v>131</v>
      </c>
      <c r="AU531" s="194" t="s">
        <v>82</v>
      </c>
      <c r="AV531" s="192" t="s">
        <v>82</v>
      </c>
      <c r="AW531" s="192" t="s">
        <v>28</v>
      </c>
      <c r="AX531" s="192" t="s">
        <v>72</v>
      </c>
      <c r="AY531" s="194" t="s">
        <v>124</v>
      </c>
    </row>
    <row r="532" spans="1:65" s="192" customFormat="1" x14ac:dyDescent="0.2">
      <c r="B532" s="193"/>
      <c r="D532" s="186" t="s">
        <v>131</v>
      </c>
      <c r="E532" s="194" t="s">
        <v>1</v>
      </c>
      <c r="F532" s="195" t="s">
        <v>770</v>
      </c>
      <c r="H532" s="196">
        <v>0.115</v>
      </c>
      <c r="L532" s="193"/>
      <c r="M532" s="197"/>
      <c r="N532" s="198"/>
      <c r="O532" s="198"/>
      <c r="P532" s="198"/>
      <c r="Q532" s="198"/>
      <c r="R532" s="198"/>
      <c r="S532" s="198"/>
      <c r="T532" s="199"/>
      <c r="AT532" s="194" t="s">
        <v>131</v>
      </c>
      <c r="AU532" s="194" t="s">
        <v>82</v>
      </c>
      <c r="AV532" s="192" t="s">
        <v>82</v>
      </c>
      <c r="AW532" s="192" t="s">
        <v>28</v>
      </c>
      <c r="AX532" s="192" t="s">
        <v>72</v>
      </c>
      <c r="AY532" s="194" t="s">
        <v>124</v>
      </c>
    </row>
    <row r="533" spans="1:65" s="192" customFormat="1" x14ac:dyDescent="0.2">
      <c r="B533" s="193"/>
      <c r="D533" s="186" t="s">
        <v>131</v>
      </c>
      <c r="E533" s="194" t="s">
        <v>1</v>
      </c>
      <c r="F533" s="195" t="s">
        <v>771</v>
      </c>
      <c r="H533" s="196">
        <v>12.164999999999999</v>
      </c>
      <c r="L533" s="193"/>
      <c r="M533" s="197"/>
      <c r="N533" s="198"/>
      <c r="O533" s="198"/>
      <c r="P533" s="198"/>
      <c r="Q533" s="198"/>
      <c r="R533" s="198"/>
      <c r="S533" s="198"/>
      <c r="T533" s="199"/>
      <c r="AT533" s="194" t="s">
        <v>131</v>
      </c>
      <c r="AU533" s="194" t="s">
        <v>82</v>
      </c>
      <c r="AV533" s="192" t="s">
        <v>82</v>
      </c>
      <c r="AW533" s="192" t="s">
        <v>28</v>
      </c>
      <c r="AX533" s="192" t="s">
        <v>72</v>
      </c>
      <c r="AY533" s="194" t="s">
        <v>124</v>
      </c>
    </row>
    <row r="534" spans="1:65" s="192" customFormat="1" x14ac:dyDescent="0.2">
      <c r="B534" s="193"/>
      <c r="D534" s="186" t="s">
        <v>131</v>
      </c>
      <c r="E534" s="194" t="s">
        <v>1</v>
      </c>
      <c r="F534" s="195" t="s">
        <v>772</v>
      </c>
      <c r="H534" s="196">
        <v>29.731999999999999</v>
      </c>
      <c r="L534" s="193"/>
      <c r="M534" s="197"/>
      <c r="N534" s="198"/>
      <c r="O534" s="198"/>
      <c r="P534" s="198"/>
      <c r="Q534" s="198"/>
      <c r="R534" s="198"/>
      <c r="S534" s="198"/>
      <c r="T534" s="199"/>
      <c r="AT534" s="194" t="s">
        <v>131</v>
      </c>
      <c r="AU534" s="194" t="s">
        <v>82</v>
      </c>
      <c r="AV534" s="192" t="s">
        <v>82</v>
      </c>
      <c r="AW534" s="192" t="s">
        <v>28</v>
      </c>
      <c r="AX534" s="192" t="s">
        <v>72</v>
      </c>
      <c r="AY534" s="194" t="s">
        <v>124</v>
      </c>
    </row>
    <row r="535" spans="1:65" s="192" customFormat="1" x14ac:dyDescent="0.2">
      <c r="B535" s="193"/>
      <c r="D535" s="186" t="s">
        <v>131</v>
      </c>
      <c r="E535" s="194" t="s">
        <v>1</v>
      </c>
      <c r="F535" s="195" t="s">
        <v>773</v>
      </c>
      <c r="H535" s="196">
        <v>17.422000000000001</v>
      </c>
      <c r="L535" s="193"/>
      <c r="M535" s="197"/>
      <c r="N535" s="198"/>
      <c r="O535" s="198"/>
      <c r="P535" s="198"/>
      <c r="Q535" s="198"/>
      <c r="R535" s="198"/>
      <c r="S535" s="198"/>
      <c r="T535" s="199"/>
      <c r="AT535" s="194" t="s">
        <v>131</v>
      </c>
      <c r="AU535" s="194" t="s">
        <v>82</v>
      </c>
      <c r="AV535" s="192" t="s">
        <v>82</v>
      </c>
      <c r="AW535" s="192" t="s">
        <v>28</v>
      </c>
      <c r="AX535" s="192" t="s">
        <v>72</v>
      </c>
      <c r="AY535" s="194" t="s">
        <v>124</v>
      </c>
    </row>
    <row r="536" spans="1:65" s="192" customFormat="1" x14ac:dyDescent="0.2">
      <c r="B536" s="193"/>
      <c r="D536" s="186" t="s">
        <v>131</v>
      </c>
      <c r="E536" s="194" t="s">
        <v>1</v>
      </c>
      <c r="F536" s="195" t="s">
        <v>774</v>
      </c>
      <c r="H536" s="196">
        <v>17.420999999999999</v>
      </c>
      <c r="L536" s="193"/>
      <c r="M536" s="197"/>
      <c r="N536" s="198"/>
      <c r="O536" s="198"/>
      <c r="P536" s="198"/>
      <c r="Q536" s="198"/>
      <c r="R536" s="198"/>
      <c r="S536" s="198"/>
      <c r="T536" s="199"/>
      <c r="AT536" s="194" t="s">
        <v>131</v>
      </c>
      <c r="AU536" s="194" t="s">
        <v>82</v>
      </c>
      <c r="AV536" s="192" t="s">
        <v>82</v>
      </c>
      <c r="AW536" s="192" t="s">
        <v>28</v>
      </c>
      <c r="AX536" s="192" t="s">
        <v>72</v>
      </c>
      <c r="AY536" s="194" t="s">
        <v>124</v>
      </c>
    </row>
    <row r="537" spans="1:65" s="192" customFormat="1" ht="20.399999999999999" x14ac:dyDescent="0.2">
      <c r="B537" s="193"/>
      <c r="D537" s="186" t="s">
        <v>131</v>
      </c>
      <c r="E537" s="194" t="s">
        <v>1</v>
      </c>
      <c r="F537" s="195" t="s">
        <v>775</v>
      </c>
      <c r="H537" s="196">
        <v>24.402999999999999</v>
      </c>
      <c r="L537" s="193"/>
      <c r="M537" s="197"/>
      <c r="N537" s="198"/>
      <c r="O537" s="198"/>
      <c r="P537" s="198"/>
      <c r="Q537" s="198"/>
      <c r="R537" s="198"/>
      <c r="S537" s="198"/>
      <c r="T537" s="199"/>
      <c r="AT537" s="194" t="s">
        <v>131</v>
      </c>
      <c r="AU537" s="194" t="s">
        <v>82</v>
      </c>
      <c r="AV537" s="192" t="s">
        <v>82</v>
      </c>
      <c r="AW537" s="192" t="s">
        <v>28</v>
      </c>
      <c r="AX537" s="192" t="s">
        <v>72</v>
      </c>
      <c r="AY537" s="194" t="s">
        <v>124</v>
      </c>
    </row>
    <row r="538" spans="1:65" s="192" customFormat="1" x14ac:dyDescent="0.2">
      <c r="B538" s="193"/>
      <c r="D538" s="186" t="s">
        <v>131</v>
      </c>
      <c r="E538" s="194" t="s">
        <v>1</v>
      </c>
      <c r="F538" s="195" t="s">
        <v>776</v>
      </c>
      <c r="H538" s="196">
        <v>5.1120000000000001</v>
      </c>
      <c r="L538" s="193"/>
      <c r="M538" s="197"/>
      <c r="N538" s="198"/>
      <c r="O538" s="198"/>
      <c r="P538" s="198"/>
      <c r="Q538" s="198"/>
      <c r="R538" s="198"/>
      <c r="S538" s="198"/>
      <c r="T538" s="199"/>
      <c r="AT538" s="194" t="s">
        <v>131</v>
      </c>
      <c r="AU538" s="194" t="s">
        <v>82</v>
      </c>
      <c r="AV538" s="192" t="s">
        <v>82</v>
      </c>
      <c r="AW538" s="192" t="s">
        <v>28</v>
      </c>
      <c r="AX538" s="192" t="s">
        <v>72</v>
      </c>
      <c r="AY538" s="194" t="s">
        <v>124</v>
      </c>
    </row>
    <row r="539" spans="1:65" s="192" customFormat="1" x14ac:dyDescent="0.2">
      <c r="B539" s="193"/>
      <c r="D539" s="186" t="s">
        <v>131</v>
      </c>
      <c r="E539" s="194" t="s">
        <v>1</v>
      </c>
      <c r="F539" s="195" t="s">
        <v>777</v>
      </c>
      <c r="H539" s="196">
        <v>4.2960000000000003</v>
      </c>
      <c r="L539" s="193"/>
      <c r="M539" s="197"/>
      <c r="N539" s="198"/>
      <c r="O539" s="198"/>
      <c r="P539" s="198"/>
      <c r="Q539" s="198"/>
      <c r="R539" s="198"/>
      <c r="S539" s="198"/>
      <c r="T539" s="199"/>
      <c r="AT539" s="194" t="s">
        <v>131</v>
      </c>
      <c r="AU539" s="194" t="s">
        <v>82</v>
      </c>
      <c r="AV539" s="192" t="s">
        <v>82</v>
      </c>
      <c r="AW539" s="192" t="s">
        <v>28</v>
      </c>
      <c r="AX539" s="192" t="s">
        <v>72</v>
      </c>
      <c r="AY539" s="194" t="s">
        <v>124</v>
      </c>
    </row>
    <row r="540" spans="1:65" s="192" customFormat="1" x14ac:dyDescent="0.2">
      <c r="B540" s="193"/>
      <c r="D540" s="186" t="s">
        <v>131</v>
      </c>
      <c r="E540" s="194" t="s">
        <v>1</v>
      </c>
      <c r="F540" s="195" t="s">
        <v>778</v>
      </c>
      <c r="H540" s="196">
        <v>31.215</v>
      </c>
      <c r="L540" s="193"/>
      <c r="M540" s="197"/>
      <c r="N540" s="198"/>
      <c r="O540" s="198"/>
      <c r="P540" s="198"/>
      <c r="Q540" s="198"/>
      <c r="R540" s="198"/>
      <c r="S540" s="198"/>
      <c r="T540" s="199"/>
      <c r="AT540" s="194" t="s">
        <v>131</v>
      </c>
      <c r="AU540" s="194" t="s">
        <v>82</v>
      </c>
      <c r="AV540" s="192" t="s">
        <v>82</v>
      </c>
      <c r="AW540" s="192" t="s">
        <v>28</v>
      </c>
      <c r="AX540" s="192" t="s">
        <v>72</v>
      </c>
      <c r="AY540" s="194" t="s">
        <v>124</v>
      </c>
    </row>
    <row r="541" spans="1:65" s="192" customFormat="1" x14ac:dyDescent="0.2">
      <c r="B541" s="193"/>
      <c r="D541" s="186" t="s">
        <v>131</v>
      </c>
      <c r="E541" s="194" t="s">
        <v>1</v>
      </c>
      <c r="F541" s="195" t="s">
        <v>779</v>
      </c>
      <c r="H541" s="196">
        <v>0.91500000000000004</v>
      </c>
      <c r="L541" s="193"/>
      <c r="M541" s="197"/>
      <c r="N541" s="198"/>
      <c r="O541" s="198"/>
      <c r="P541" s="198"/>
      <c r="Q541" s="198"/>
      <c r="R541" s="198"/>
      <c r="S541" s="198"/>
      <c r="T541" s="199"/>
      <c r="AT541" s="194" t="s">
        <v>131</v>
      </c>
      <c r="AU541" s="194" t="s">
        <v>82</v>
      </c>
      <c r="AV541" s="192" t="s">
        <v>82</v>
      </c>
      <c r="AW541" s="192" t="s">
        <v>28</v>
      </c>
      <c r="AX541" s="192" t="s">
        <v>72</v>
      </c>
      <c r="AY541" s="194" t="s">
        <v>124</v>
      </c>
    </row>
    <row r="542" spans="1:65" s="210" customFormat="1" x14ac:dyDescent="0.2">
      <c r="B542" s="211"/>
      <c r="D542" s="186" t="s">
        <v>131</v>
      </c>
      <c r="E542" s="212" t="s">
        <v>1</v>
      </c>
      <c r="F542" s="213" t="s">
        <v>140</v>
      </c>
      <c r="H542" s="214">
        <v>259.59099999999995</v>
      </c>
      <c r="L542" s="211"/>
      <c r="M542" s="215"/>
      <c r="N542" s="216"/>
      <c r="O542" s="216"/>
      <c r="P542" s="216"/>
      <c r="Q542" s="216"/>
      <c r="R542" s="216"/>
      <c r="S542" s="216"/>
      <c r="T542" s="217"/>
      <c r="AT542" s="212" t="s">
        <v>131</v>
      </c>
      <c r="AU542" s="212" t="s">
        <v>82</v>
      </c>
      <c r="AV542" s="210" t="s">
        <v>129</v>
      </c>
      <c r="AW542" s="210" t="s">
        <v>28</v>
      </c>
      <c r="AX542" s="210" t="s">
        <v>80</v>
      </c>
      <c r="AY542" s="212" t="s">
        <v>124</v>
      </c>
    </row>
    <row r="543" spans="1:65" s="99" customFormat="1" ht="21.75" customHeight="1" x14ac:dyDescent="0.2">
      <c r="A543" s="100"/>
      <c r="B543" s="97"/>
      <c r="C543" s="173">
        <v>96</v>
      </c>
      <c r="D543" s="173" t="s">
        <v>125</v>
      </c>
      <c r="E543" s="174" t="s">
        <v>781</v>
      </c>
      <c r="F543" s="175" t="s">
        <v>782</v>
      </c>
      <c r="G543" s="176" t="s">
        <v>128</v>
      </c>
      <c r="H543" s="177">
        <v>323.47699999999998</v>
      </c>
      <c r="I543" s="86">
        <v>0</v>
      </c>
      <c r="J543" s="178">
        <f>ROUND(I543*H543,2)</f>
        <v>0</v>
      </c>
      <c r="K543" s="179"/>
      <c r="L543" s="97"/>
      <c r="M543" s="180" t="s">
        <v>1</v>
      </c>
      <c r="N543" s="181" t="s">
        <v>37</v>
      </c>
      <c r="O543" s="182">
        <v>0.114</v>
      </c>
      <c r="P543" s="182">
        <f>O543*H543</f>
        <v>36.876377999999995</v>
      </c>
      <c r="Q543" s="182">
        <v>0</v>
      </c>
      <c r="R543" s="182">
        <f>Q543*H543</f>
        <v>0</v>
      </c>
      <c r="S543" s="182">
        <v>0</v>
      </c>
      <c r="T543" s="183">
        <f>S543*H543</f>
        <v>0</v>
      </c>
      <c r="U543" s="100"/>
      <c r="V543" s="100"/>
      <c r="W543" s="100"/>
      <c r="X543" s="100"/>
      <c r="Y543" s="100"/>
      <c r="Z543" s="100"/>
      <c r="AA543" s="100"/>
      <c r="AB543" s="100"/>
      <c r="AC543" s="100"/>
      <c r="AD543" s="100"/>
      <c r="AE543" s="100"/>
      <c r="AR543" s="184" t="s">
        <v>129</v>
      </c>
      <c r="AT543" s="184" t="s">
        <v>125</v>
      </c>
      <c r="AU543" s="184" t="s">
        <v>82</v>
      </c>
      <c r="AY543" s="88" t="s">
        <v>124</v>
      </c>
      <c r="BE543" s="185">
        <f>IF(N543="základní",J543,0)</f>
        <v>0</v>
      </c>
      <c r="BF543" s="185">
        <f>IF(N543="snížená",J543,0)</f>
        <v>0</v>
      </c>
      <c r="BG543" s="185">
        <f>IF(N543="zákl. přenesená",J543,0)</f>
        <v>0</v>
      </c>
      <c r="BH543" s="185">
        <f>IF(N543="sníž. přenesená",J543,0)</f>
        <v>0</v>
      </c>
      <c r="BI543" s="185">
        <f>IF(N543="nulová",J543,0)</f>
        <v>0</v>
      </c>
      <c r="BJ543" s="88" t="s">
        <v>80</v>
      </c>
      <c r="BK543" s="185">
        <f>ROUND(I543*H543,2)</f>
        <v>0</v>
      </c>
      <c r="BL543" s="88" t="s">
        <v>129</v>
      </c>
      <c r="BM543" s="184" t="s">
        <v>783</v>
      </c>
    </row>
    <row r="544" spans="1:65" s="192" customFormat="1" x14ac:dyDescent="0.2">
      <c r="B544" s="193"/>
      <c r="D544" s="186" t="s">
        <v>131</v>
      </c>
      <c r="E544" s="194" t="s">
        <v>1</v>
      </c>
      <c r="F544" s="195" t="s">
        <v>784</v>
      </c>
      <c r="H544" s="196">
        <v>94.935000000000002</v>
      </c>
      <c r="L544" s="193"/>
      <c r="M544" s="197"/>
      <c r="N544" s="198"/>
      <c r="O544" s="198"/>
      <c r="P544" s="198"/>
      <c r="Q544" s="198"/>
      <c r="R544" s="198"/>
      <c r="S544" s="198"/>
      <c r="T544" s="199"/>
      <c r="AT544" s="194" t="s">
        <v>131</v>
      </c>
      <c r="AU544" s="194" t="s">
        <v>82</v>
      </c>
      <c r="AV544" s="192" t="s">
        <v>82</v>
      </c>
      <c r="AW544" s="192" t="s">
        <v>28</v>
      </c>
      <c r="AX544" s="192" t="s">
        <v>72</v>
      </c>
      <c r="AY544" s="194" t="s">
        <v>124</v>
      </c>
    </row>
    <row r="545" spans="1:65" s="192" customFormat="1" x14ac:dyDescent="0.2">
      <c r="B545" s="193"/>
      <c r="D545" s="186" t="s">
        <v>131</v>
      </c>
      <c r="E545" s="194" t="s">
        <v>1</v>
      </c>
      <c r="F545" s="195" t="s">
        <v>785</v>
      </c>
      <c r="H545" s="196">
        <v>41.366</v>
      </c>
      <c r="L545" s="193"/>
      <c r="M545" s="197"/>
      <c r="N545" s="198"/>
      <c r="O545" s="198"/>
      <c r="P545" s="198"/>
      <c r="Q545" s="198"/>
      <c r="R545" s="198"/>
      <c r="S545" s="198"/>
      <c r="T545" s="199"/>
      <c r="AT545" s="194" t="s">
        <v>131</v>
      </c>
      <c r="AU545" s="194" t="s">
        <v>82</v>
      </c>
      <c r="AV545" s="192" t="s">
        <v>82</v>
      </c>
      <c r="AW545" s="192" t="s">
        <v>28</v>
      </c>
      <c r="AX545" s="192" t="s">
        <v>72</v>
      </c>
      <c r="AY545" s="194" t="s">
        <v>124</v>
      </c>
    </row>
    <row r="546" spans="1:65" s="192" customFormat="1" x14ac:dyDescent="0.2">
      <c r="B546" s="193"/>
      <c r="D546" s="186" t="s">
        <v>131</v>
      </c>
      <c r="E546" s="194" t="s">
        <v>1</v>
      </c>
      <c r="F546" s="195" t="s">
        <v>786</v>
      </c>
      <c r="H546" s="196">
        <v>17.815999999999999</v>
      </c>
      <c r="L546" s="193"/>
      <c r="M546" s="197"/>
      <c r="N546" s="198"/>
      <c r="O546" s="198"/>
      <c r="P546" s="198"/>
      <c r="Q546" s="198"/>
      <c r="R546" s="198"/>
      <c r="S546" s="198"/>
      <c r="T546" s="199"/>
      <c r="AT546" s="194" t="s">
        <v>131</v>
      </c>
      <c r="AU546" s="194" t="s">
        <v>82</v>
      </c>
      <c r="AV546" s="192" t="s">
        <v>82</v>
      </c>
      <c r="AW546" s="192" t="s">
        <v>28</v>
      </c>
      <c r="AX546" s="192" t="s">
        <v>72</v>
      </c>
      <c r="AY546" s="194" t="s">
        <v>124</v>
      </c>
    </row>
    <row r="547" spans="1:65" s="192" customFormat="1" x14ac:dyDescent="0.2">
      <c r="B547" s="193"/>
      <c r="D547" s="186" t="s">
        <v>131</v>
      </c>
      <c r="E547" s="194" t="s">
        <v>1</v>
      </c>
      <c r="F547" s="195" t="s">
        <v>787</v>
      </c>
      <c r="H547" s="196">
        <v>71.024000000000001</v>
      </c>
      <c r="L547" s="193"/>
      <c r="M547" s="197"/>
      <c r="N547" s="198"/>
      <c r="O547" s="198"/>
      <c r="P547" s="198"/>
      <c r="Q547" s="198"/>
      <c r="R547" s="198"/>
      <c r="S547" s="198"/>
      <c r="T547" s="199"/>
      <c r="AT547" s="194" t="s">
        <v>131</v>
      </c>
      <c r="AU547" s="194" t="s">
        <v>82</v>
      </c>
      <c r="AV547" s="192" t="s">
        <v>82</v>
      </c>
      <c r="AW547" s="192" t="s">
        <v>28</v>
      </c>
      <c r="AX547" s="192" t="s">
        <v>72</v>
      </c>
      <c r="AY547" s="194" t="s">
        <v>124</v>
      </c>
    </row>
    <row r="548" spans="1:65" s="192" customFormat="1" x14ac:dyDescent="0.2">
      <c r="B548" s="193"/>
      <c r="D548" s="186" t="s">
        <v>131</v>
      </c>
      <c r="E548" s="194" t="s">
        <v>1</v>
      </c>
      <c r="F548" s="195" t="s">
        <v>788</v>
      </c>
      <c r="H548" s="196">
        <v>53.136000000000003</v>
      </c>
      <c r="L548" s="193"/>
      <c r="M548" s="197"/>
      <c r="N548" s="198"/>
      <c r="O548" s="198"/>
      <c r="P548" s="198"/>
      <c r="Q548" s="198"/>
      <c r="R548" s="198"/>
      <c r="S548" s="198"/>
      <c r="T548" s="199"/>
      <c r="AT548" s="194" t="s">
        <v>131</v>
      </c>
      <c r="AU548" s="194" t="s">
        <v>82</v>
      </c>
      <c r="AV548" s="192" t="s">
        <v>82</v>
      </c>
      <c r="AW548" s="192" t="s">
        <v>28</v>
      </c>
      <c r="AX548" s="192" t="s">
        <v>72</v>
      </c>
      <c r="AY548" s="194" t="s">
        <v>124</v>
      </c>
    </row>
    <row r="549" spans="1:65" s="192" customFormat="1" x14ac:dyDescent="0.2">
      <c r="B549" s="193"/>
      <c r="D549" s="186" t="s">
        <v>131</v>
      </c>
      <c r="E549" s="194" t="s">
        <v>1</v>
      </c>
      <c r="F549" s="195" t="s">
        <v>789</v>
      </c>
      <c r="H549" s="196">
        <v>17.100000000000001</v>
      </c>
      <c r="L549" s="193"/>
      <c r="M549" s="197"/>
      <c r="N549" s="198"/>
      <c r="O549" s="198"/>
      <c r="P549" s="198"/>
      <c r="Q549" s="198"/>
      <c r="R549" s="198"/>
      <c r="S549" s="198"/>
      <c r="T549" s="199"/>
      <c r="AT549" s="194" t="s">
        <v>131</v>
      </c>
      <c r="AU549" s="194" t="s">
        <v>82</v>
      </c>
      <c r="AV549" s="192" t="s">
        <v>82</v>
      </c>
      <c r="AW549" s="192" t="s">
        <v>28</v>
      </c>
      <c r="AX549" s="192" t="s">
        <v>72</v>
      </c>
      <c r="AY549" s="194" t="s">
        <v>124</v>
      </c>
    </row>
    <row r="550" spans="1:65" s="192" customFormat="1" x14ac:dyDescent="0.2">
      <c r="B550" s="193"/>
      <c r="D550" s="186" t="s">
        <v>131</v>
      </c>
      <c r="E550" s="194" t="s">
        <v>1</v>
      </c>
      <c r="F550" s="195" t="s">
        <v>137</v>
      </c>
      <c r="H550" s="196">
        <v>24.58</v>
      </c>
      <c r="L550" s="193"/>
      <c r="M550" s="197"/>
      <c r="N550" s="198"/>
      <c r="O550" s="198"/>
      <c r="P550" s="198"/>
      <c r="Q550" s="198"/>
      <c r="R550" s="198"/>
      <c r="S550" s="198"/>
      <c r="T550" s="199"/>
      <c r="AT550" s="194" t="s">
        <v>131</v>
      </c>
      <c r="AU550" s="194" t="s">
        <v>82</v>
      </c>
      <c r="AV550" s="192" t="s">
        <v>82</v>
      </c>
      <c r="AW550" s="192" t="s">
        <v>28</v>
      </c>
      <c r="AX550" s="192" t="s">
        <v>72</v>
      </c>
      <c r="AY550" s="194" t="s">
        <v>124</v>
      </c>
    </row>
    <row r="551" spans="1:65" s="192" customFormat="1" x14ac:dyDescent="0.2">
      <c r="B551" s="193"/>
      <c r="D551" s="186" t="s">
        <v>131</v>
      </c>
      <c r="E551" s="194" t="s">
        <v>1</v>
      </c>
      <c r="F551" s="195" t="s">
        <v>790</v>
      </c>
      <c r="H551" s="196">
        <v>3.52</v>
      </c>
      <c r="L551" s="193"/>
      <c r="M551" s="197"/>
      <c r="N551" s="198"/>
      <c r="O551" s="198"/>
      <c r="P551" s="198"/>
      <c r="Q551" s="198"/>
      <c r="R551" s="198"/>
      <c r="S551" s="198"/>
      <c r="T551" s="199"/>
      <c r="AT551" s="194" t="s">
        <v>131</v>
      </c>
      <c r="AU551" s="194" t="s">
        <v>82</v>
      </c>
      <c r="AV551" s="192" t="s">
        <v>82</v>
      </c>
      <c r="AW551" s="192" t="s">
        <v>28</v>
      </c>
      <c r="AX551" s="192" t="s">
        <v>72</v>
      </c>
      <c r="AY551" s="194" t="s">
        <v>124</v>
      </c>
    </row>
    <row r="552" spans="1:65" s="210" customFormat="1" x14ac:dyDescent="0.2">
      <c r="B552" s="211"/>
      <c r="D552" s="186" t="s">
        <v>131</v>
      </c>
      <c r="E552" s="212" t="s">
        <v>1</v>
      </c>
      <c r="F552" s="213" t="s">
        <v>140</v>
      </c>
      <c r="H552" s="214">
        <v>323.47699999999998</v>
      </c>
      <c r="L552" s="211"/>
      <c r="M552" s="215"/>
      <c r="N552" s="216"/>
      <c r="O552" s="216"/>
      <c r="P552" s="216"/>
      <c r="Q552" s="216"/>
      <c r="R552" s="216"/>
      <c r="S552" s="216"/>
      <c r="T552" s="217"/>
      <c r="AT552" s="212" t="s">
        <v>131</v>
      </c>
      <c r="AU552" s="212" t="s">
        <v>82</v>
      </c>
      <c r="AV552" s="210" t="s">
        <v>129</v>
      </c>
      <c r="AW552" s="210" t="s">
        <v>28</v>
      </c>
      <c r="AX552" s="210" t="s">
        <v>80</v>
      </c>
      <c r="AY552" s="212" t="s">
        <v>124</v>
      </c>
    </row>
    <row r="553" spans="1:65" s="99" customFormat="1" ht="33" customHeight="1" x14ac:dyDescent="0.2">
      <c r="A553" s="100"/>
      <c r="B553" s="97"/>
      <c r="C553" s="173">
        <v>97</v>
      </c>
      <c r="D553" s="173" t="s">
        <v>125</v>
      </c>
      <c r="E553" s="174" t="s">
        <v>792</v>
      </c>
      <c r="F553" s="175" t="s">
        <v>793</v>
      </c>
      <c r="G553" s="176" t="s">
        <v>181</v>
      </c>
      <c r="H553" s="177">
        <v>754.81700000000001</v>
      </c>
      <c r="I553" s="86">
        <v>0</v>
      </c>
      <c r="J553" s="178">
        <f>ROUND(I553*H553,2)</f>
        <v>0</v>
      </c>
      <c r="K553" s="179"/>
      <c r="L553" s="97"/>
      <c r="M553" s="180" t="s">
        <v>1</v>
      </c>
      <c r="N553" s="181" t="s">
        <v>37</v>
      </c>
      <c r="O553" s="182">
        <v>7.0000000000000007E-2</v>
      </c>
      <c r="P553" s="182">
        <f>O553*H553</f>
        <v>52.837190000000007</v>
      </c>
      <c r="Q553" s="182">
        <v>0</v>
      </c>
      <c r="R553" s="182">
        <f>Q553*H553</f>
        <v>0</v>
      </c>
      <c r="S553" s="182">
        <v>0</v>
      </c>
      <c r="T553" s="183">
        <f>S553*H553</f>
        <v>0</v>
      </c>
      <c r="U553" s="100"/>
      <c r="V553" s="100"/>
      <c r="W553" s="100"/>
      <c r="X553" s="100"/>
      <c r="Y553" s="100"/>
      <c r="Z553" s="100"/>
      <c r="AA553" s="100"/>
      <c r="AB553" s="100"/>
      <c r="AC553" s="100"/>
      <c r="AD553" s="100"/>
      <c r="AE553" s="100"/>
      <c r="AR553" s="184" t="s">
        <v>129</v>
      </c>
      <c r="AT553" s="184" t="s">
        <v>125</v>
      </c>
      <c r="AU553" s="184" t="s">
        <v>82</v>
      </c>
      <c r="AY553" s="88" t="s">
        <v>124</v>
      </c>
      <c r="BE553" s="185">
        <f>IF(N553="základní",J553,0)</f>
        <v>0</v>
      </c>
      <c r="BF553" s="185">
        <f>IF(N553="snížená",J553,0)</f>
        <v>0</v>
      </c>
      <c r="BG553" s="185">
        <f>IF(N553="zákl. přenesená",J553,0)</f>
        <v>0</v>
      </c>
      <c r="BH553" s="185">
        <f>IF(N553="sníž. přenesená",J553,0)</f>
        <v>0</v>
      </c>
      <c r="BI553" s="185">
        <f>IF(N553="nulová",J553,0)</f>
        <v>0</v>
      </c>
      <c r="BJ553" s="88" t="s">
        <v>80</v>
      </c>
      <c r="BK553" s="185">
        <f>ROUND(I553*H553,2)</f>
        <v>0</v>
      </c>
      <c r="BL553" s="88" t="s">
        <v>129</v>
      </c>
      <c r="BM553" s="184" t="s">
        <v>794</v>
      </c>
    </row>
    <row r="554" spans="1:65" s="192" customFormat="1" x14ac:dyDescent="0.2">
      <c r="B554" s="193"/>
      <c r="D554" s="186" t="s">
        <v>131</v>
      </c>
      <c r="E554" s="194" t="s">
        <v>1</v>
      </c>
      <c r="F554" s="195" t="s">
        <v>795</v>
      </c>
      <c r="H554" s="196">
        <v>117.307</v>
      </c>
      <c r="L554" s="193"/>
      <c r="M554" s="197"/>
      <c r="N554" s="198"/>
      <c r="O554" s="198"/>
      <c r="P554" s="198"/>
      <c r="Q554" s="198"/>
      <c r="R554" s="198"/>
      <c r="S554" s="198"/>
      <c r="T554" s="199"/>
      <c r="AT554" s="194" t="s">
        <v>131</v>
      </c>
      <c r="AU554" s="194" t="s">
        <v>82</v>
      </c>
      <c r="AV554" s="192" t="s">
        <v>82</v>
      </c>
      <c r="AW554" s="192" t="s">
        <v>28</v>
      </c>
      <c r="AX554" s="192" t="s">
        <v>72</v>
      </c>
      <c r="AY554" s="194" t="s">
        <v>124</v>
      </c>
    </row>
    <row r="555" spans="1:65" s="192" customFormat="1" x14ac:dyDescent="0.2">
      <c r="B555" s="193"/>
      <c r="D555" s="186" t="s">
        <v>131</v>
      </c>
      <c r="E555" s="194" t="s">
        <v>1</v>
      </c>
      <c r="F555" s="195" t="s">
        <v>796</v>
      </c>
      <c r="H555" s="196">
        <v>637.51</v>
      </c>
      <c r="L555" s="193"/>
      <c r="M555" s="197"/>
      <c r="N555" s="198"/>
      <c r="O555" s="198"/>
      <c r="P555" s="198"/>
      <c r="Q555" s="198"/>
      <c r="R555" s="198"/>
      <c r="S555" s="198"/>
      <c r="T555" s="199"/>
      <c r="AT555" s="194" t="s">
        <v>131</v>
      </c>
      <c r="AU555" s="194" t="s">
        <v>82</v>
      </c>
      <c r="AV555" s="192" t="s">
        <v>82</v>
      </c>
      <c r="AW555" s="192" t="s">
        <v>28</v>
      </c>
      <c r="AX555" s="192" t="s">
        <v>72</v>
      </c>
      <c r="AY555" s="194" t="s">
        <v>124</v>
      </c>
    </row>
    <row r="556" spans="1:65" s="210" customFormat="1" x14ac:dyDescent="0.2">
      <c r="B556" s="211"/>
      <c r="D556" s="186" t="s">
        <v>131</v>
      </c>
      <c r="E556" s="212" t="s">
        <v>1</v>
      </c>
      <c r="F556" s="213" t="s">
        <v>140</v>
      </c>
      <c r="H556" s="214">
        <v>754.81700000000001</v>
      </c>
      <c r="L556" s="211"/>
      <c r="M556" s="215"/>
      <c r="N556" s="216"/>
      <c r="O556" s="216"/>
      <c r="P556" s="216"/>
      <c r="Q556" s="216"/>
      <c r="R556" s="216"/>
      <c r="S556" s="216"/>
      <c r="T556" s="217"/>
      <c r="AT556" s="212" t="s">
        <v>131</v>
      </c>
      <c r="AU556" s="212" t="s">
        <v>82</v>
      </c>
      <c r="AV556" s="210" t="s">
        <v>129</v>
      </c>
      <c r="AW556" s="210" t="s">
        <v>28</v>
      </c>
      <c r="AX556" s="210" t="s">
        <v>80</v>
      </c>
      <c r="AY556" s="212" t="s">
        <v>124</v>
      </c>
    </row>
    <row r="557" spans="1:65" s="99" customFormat="1" ht="21.75" customHeight="1" x14ac:dyDescent="0.2">
      <c r="A557" s="100"/>
      <c r="B557" s="97"/>
      <c r="C557" s="173">
        <v>98</v>
      </c>
      <c r="D557" s="173" t="s">
        <v>125</v>
      </c>
      <c r="E557" s="174" t="s">
        <v>798</v>
      </c>
      <c r="F557" s="175" t="s">
        <v>799</v>
      </c>
      <c r="G557" s="176" t="s">
        <v>730</v>
      </c>
      <c r="H557" s="177">
        <v>8.17</v>
      </c>
      <c r="I557" s="86">
        <v>0</v>
      </c>
      <c r="J557" s="178">
        <f>ROUND(I557*H557,2)</f>
        <v>0</v>
      </c>
      <c r="K557" s="179"/>
      <c r="L557" s="97"/>
      <c r="M557" s="180" t="s">
        <v>1</v>
      </c>
      <c r="N557" s="181" t="s">
        <v>37</v>
      </c>
      <c r="O557" s="182">
        <v>1.48</v>
      </c>
      <c r="P557" s="182">
        <f>O557*H557</f>
        <v>12.0916</v>
      </c>
      <c r="Q557" s="182">
        <v>0</v>
      </c>
      <c r="R557" s="182">
        <f>Q557*H557</f>
        <v>0</v>
      </c>
      <c r="S557" s="182">
        <v>0</v>
      </c>
      <c r="T557" s="183">
        <f>S557*H557</f>
        <v>0</v>
      </c>
      <c r="U557" s="100"/>
      <c r="V557" s="100"/>
      <c r="W557" s="100"/>
      <c r="X557" s="100"/>
      <c r="Y557" s="100"/>
      <c r="Z557" s="100"/>
      <c r="AA557" s="100"/>
      <c r="AB557" s="100"/>
      <c r="AC557" s="100"/>
      <c r="AD557" s="100"/>
      <c r="AE557" s="100"/>
      <c r="AR557" s="184" t="s">
        <v>129</v>
      </c>
      <c r="AT557" s="184" t="s">
        <v>125</v>
      </c>
      <c r="AU557" s="184" t="s">
        <v>82</v>
      </c>
      <c r="AY557" s="88" t="s">
        <v>124</v>
      </c>
      <c r="BE557" s="185">
        <f>IF(N557="základní",J557,0)</f>
        <v>0</v>
      </c>
      <c r="BF557" s="185">
        <f>IF(N557="snížená",J557,0)</f>
        <v>0</v>
      </c>
      <c r="BG557" s="185">
        <f>IF(N557="zákl. přenesená",J557,0)</f>
        <v>0</v>
      </c>
      <c r="BH557" s="185">
        <f>IF(N557="sníž. přenesená",J557,0)</f>
        <v>0</v>
      </c>
      <c r="BI557" s="185">
        <f>IF(N557="nulová",J557,0)</f>
        <v>0</v>
      </c>
      <c r="BJ557" s="88" t="s">
        <v>80</v>
      </c>
      <c r="BK557" s="185">
        <f>ROUND(I557*H557,2)</f>
        <v>0</v>
      </c>
      <c r="BL557" s="88" t="s">
        <v>129</v>
      </c>
      <c r="BM557" s="184" t="s">
        <v>800</v>
      </c>
    </row>
    <row r="558" spans="1:65" s="192" customFormat="1" x14ac:dyDescent="0.2">
      <c r="B558" s="193"/>
      <c r="D558" s="186" t="s">
        <v>131</v>
      </c>
      <c r="E558" s="194" t="s">
        <v>1</v>
      </c>
      <c r="F558" s="195" t="s">
        <v>801</v>
      </c>
      <c r="H558" s="196">
        <v>1.5509999999999999</v>
      </c>
      <c r="L558" s="193"/>
      <c r="M558" s="197"/>
      <c r="N558" s="198"/>
      <c r="O558" s="198"/>
      <c r="P558" s="198"/>
      <c r="Q558" s="198"/>
      <c r="R558" s="198"/>
      <c r="S558" s="198"/>
      <c r="T558" s="199"/>
      <c r="AT558" s="194" t="s">
        <v>131</v>
      </c>
      <c r="AU558" s="194" t="s">
        <v>82</v>
      </c>
      <c r="AV558" s="192" t="s">
        <v>82</v>
      </c>
      <c r="AW558" s="192" t="s">
        <v>28</v>
      </c>
      <c r="AX558" s="192" t="s">
        <v>72</v>
      </c>
      <c r="AY558" s="194" t="s">
        <v>124</v>
      </c>
    </row>
    <row r="559" spans="1:65" s="192" customFormat="1" x14ac:dyDescent="0.2">
      <c r="B559" s="193"/>
      <c r="D559" s="186" t="s">
        <v>131</v>
      </c>
      <c r="E559" s="194" t="s">
        <v>1</v>
      </c>
      <c r="F559" s="195" t="s">
        <v>802</v>
      </c>
      <c r="H559" s="196">
        <v>1.1140000000000001</v>
      </c>
      <c r="L559" s="193"/>
      <c r="M559" s="197"/>
      <c r="N559" s="198"/>
      <c r="O559" s="198"/>
      <c r="P559" s="198"/>
      <c r="Q559" s="198"/>
      <c r="R559" s="198"/>
      <c r="S559" s="198"/>
      <c r="T559" s="199"/>
      <c r="AT559" s="194" t="s">
        <v>131</v>
      </c>
      <c r="AU559" s="194" t="s">
        <v>82</v>
      </c>
      <c r="AV559" s="192" t="s">
        <v>82</v>
      </c>
      <c r="AW559" s="192" t="s">
        <v>28</v>
      </c>
      <c r="AX559" s="192" t="s">
        <v>72</v>
      </c>
      <c r="AY559" s="194" t="s">
        <v>124</v>
      </c>
    </row>
    <row r="560" spans="1:65" s="192" customFormat="1" x14ac:dyDescent="0.2">
      <c r="B560" s="193"/>
      <c r="D560" s="186" t="s">
        <v>131</v>
      </c>
      <c r="E560" s="194" t="s">
        <v>1</v>
      </c>
      <c r="F560" s="195" t="s">
        <v>803</v>
      </c>
      <c r="H560" s="196">
        <v>2.6709999999999998</v>
      </c>
      <c r="L560" s="193"/>
      <c r="M560" s="197"/>
      <c r="N560" s="198"/>
      <c r="O560" s="198"/>
      <c r="P560" s="198"/>
      <c r="Q560" s="198"/>
      <c r="R560" s="198"/>
      <c r="S560" s="198"/>
      <c r="T560" s="199"/>
      <c r="AT560" s="194" t="s">
        <v>131</v>
      </c>
      <c r="AU560" s="194" t="s">
        <v>82</v>
      </c>
      <c r="AV560" s="192" t="s">
        <v>82</v>
      </c>
      <c r="AW560" s="192" t="s">
        <v>28</v>
      </c>
      <c r="AX560" s="192" t="s">
        <v>72</v>
      </c>
      <c r="AY560" s="194" t="s">
        <v>124</v>
      </c>
    </row>
    <row r="561" spans="1:65" s="192" customFormat="1" x14ac:dyDescent="0.2">
      <c r="B561" s="193"/>
      <c r="D561" s="186" t="s">
        <v>131</v>
      </c>
      <c r="E561" s="194" t="s">
        <v>1</v>
      </c>
      <c r="F561" s="195" t="s">
        <v>804</v>
      </c>
      <c r="H561" s="196">
        <v>8.9999999999999993E-3</v>
      </c>
      <c r="L561" s="193"/>
      <c r="M561" s="197"/>
      <c r="N561" s="198"/>
      <c r="O561" s="198"/>
      <c r="P561" s="198"/>
      <c r="Q561" s="198"/>
      <c r="R561" s="198"/>
      <c r="S561" s="198"/>
      <c r="T561" s="199"/>
      <c r="AT561" s="194" t="s">
        <v>131</v>
      </c>
      <c r="AU561" s="194" t="s">
        <v>82</v>
      </c>
      <c r="AV561" s="192" t="s">
        <v>82</v>
      </c>
      <c r="AW561" s="192" t="s">
        <v>28</v>
      </c>
      <c r="AX561" s="192" t="s">
        <v>72</v>
      </c>
      <c r="AY561" s="194" t="s">
        <v>124</v>
      </c>
    </row>
    <row r="562" spans="1:65" s="192" customFormat="1" x14ac:dyDescent="0.2">
      <c r="B562" s="193"/>
      <c r="D562" s="186" t="s">
        <v>131</v>
      </c>
      <c r="E562" s="194" t="s">
        <v>1</v>
      </c>
      <c r="F562" s="195" t="s">
        <v>805</v>
      </c>
      <c r="H562" s="196">
        <v>2.8250000000000002</v>
      </c>
      <c r="L562" s="193"/>
      <c r="M562" s="197"/>
      <c r="N562" s="198"/>
      <c r="O562" s="198"/>
      <c r="P562" s="198"/>
      <c r="Q562" s="198"/>
      <c r="R562" s="198"/>
      <c r="S562" s="198"/>
      <c r="T562" s="199"/>
      <c r="AT562" s="194" t="s">
        <v>131</v>
      </c>
      <c r="AU562" s="194" t="s">
        <v>82</v>
      </c>
      <c r="AV562" s="192" t="s">
        <v>82</v>
      </c>
      <c r="AW562" s="192" t="s">
        <v>28</v>
      </c>
      <c r="AX562" s="192" t="s">
        <v>72</v>
      </c>
      <c r="AY562" s="194" t="s">
        <v>124</v>
      </c>
    </row>
    <row r="563" spans="1:65" s="210" customFormat="1" x14ac:dyDescent="0.2">
      <c r="B563" s="211"/>
      <c r="D563" s="186" t="s">
        <v>131</v>
      </c>
      <c r="E563" s="212" t="s">
        <v>1</v>
      </c>
      <c r="F563" s="213" t="s">
        <v>140</v>
      </c>
      <c r="H563" s="214">
        <v>8.1700000000000017</v>
      </c>
      <c r="L563" s="211"/>
      <c r="M563" s="215"/>
      <c r="N563" s="216"/>
      <c r="O563" s="216"/>
      <c r="P563" s="216"/>
      <c r="Q563" s="216"/>
      <c r="R563" s="216"/>
      <c r="S563" s="216"/>
      <c r="T563" s="217"/>
      <c r="AT563" s="212" t="s">
        <v>131</v>
      </c>
      <c r="AU563" s="212" t="s">
        <v>82</v>
      </c>
      <c r="AV563" s="210" t="s">
        <v>129</v>
      </c>
      <c r="AW563" s="210" t="s">
        <v>28</v>
      </c>
      <c r="AX563" s="210" t="s">
        <v>80</v>
      </c>
      <c r="AY563" s="212" t="s">
        <v>124</v>
      </c>
    </row>
    <row r="564" spans="1:65" s="99" customFormat="1" ht="21.75" customHeight="1" x14ac:dyDescent="0.2">
      <c r="A564" s="100"/>
      <c r="B564" s="97"/>
      <c r="C564" s="173">
        <v>99</v>
      </c>
      <c r="D564" s="173" t="s">
        <v>125</v>
      </c>
      <c r="E564" s="174" t="s">
        <v>807</v>
      </c>
      <c r="F564" s="175" t="s">
        <v>808</v>
      </c>
      <c r="G564" s="176" t="s">
        <v>730</v>
      </c>
      <c r="H564" s="177">
        <v>8.3610000000000007</v>
      </c>
      <c r="I564" s="86">
        <v>0</v>
      </c>
      <c r="J564" s="178">
        <f>ROUND(I564*H564,2)</f>
        <v>0</v>
      </c>
      <c r="K564" s="179"/>
      <c r="L564" s="97"/>
      <c r="M564" s="180" t="s">
        <v>1</v>
      </c>
      <c r="N564" s="181" t="s">
        <v>37</v>
      </c>
      <c r="O564" s="182">
        <v>0.98799999999999999</v>
      </c>
      <c r="P564" s="182">
        <f>O564*H564</f>
        <v>8.2606680000000008</v>
      </c>
      <c r="Q564" s="182">
        <v>0</v>
      </c>
      <c r="R564" s="182">
        <f>Q564*H564</f>
        <v>0</v>
      </c>
      <c r="S564" s="182">
        <v>0</v>
      </c>
      <c r="T564" s="183">
        <f>S564*H564</f>
        <v>0</v>
      </c>
      <c r="U564" s="100"/>
      <c r="V564" s="100"/>
      <c r="W564" s="100"/>
      <c r="X564" s="100"/>
      <c r="Y564" s="100"/>
      <c r="Z564" s="100"/>
      <c r="AA564" s="100"/>
      <c r="AB564" s="100"/>
      <c r="AC564" s="100"/>
      <c r="AD564" s="100"/>
      <c r="AE564" s="100"/>
      <c r="AR564" s="184" t="s">
        <v>129</v>
      </c>
      <c r="AT564" s="184" t="s">
        <v>125</v>
      </c>
      <c r="AU564" s="184" t="s">
        <v>82</v>
      </c>
      <c r="AY564" s="88" t="s">
        <v>124</v>
      </c>
      <c r="BE564" s="185">
        <f>IF(N564="základní",J564,0)</f>
        <v>0</v>
      </c>
      <c r="BF564" s="185">
        <f>IF(N564="snížená",J564,0)</f>
        <v>0</v>
      </c>
      <c r="BG564" s="185">
        <f>IF(N564="zákl. přenesená",J564,0)</f>
        <v>0</v>
      </c>
      <c r="BH564" s="185">
        <f>IF(N564="sníž. přenesená",J564,0)</f>
        <v>0</v>
      </c>
      <c r="BI564" s="185">
        <f>IF(N564="nulová",J564,0)</f>
        <v>0</v>
      </c>
      <c r="BJ564" s="88" t="s">
        <v>80</v>
      </c>
      <c r="BK564" s="185">
        <f>ROUND(I564*H564,2)</f>
        <v>0</v>
      </c>
      <c r="BL564" s="88" t="s">
        <v>129</v>
      </c>
      <c r="BM564" s="184" t="s">
        <v>809</v>
      </c>
    </row>
    <row r="565" spans="1:65" s="192" customFormat="1" x14ac:dyDescent="0.2">
      <c r="B565" s="193"/>
      <c r="D565" s="186" t="s">
        <v>131</v>
      </c>
      <c r="E565" s="194" t="s">
        <v>1</v>
      </c>
      <c r="F565" s="195" t="s">
        <v>810</v>
      </c>
      <c r="H565" s="196">
        <v>8.3610000000000007</v>
      </c>
      <c r="L565" s="193"/>
      <c r="M565" s="197"/>
      <c r="N565" s="198"/>
      <c r="O565" s="198"/>
      <c r="P565" s="198"/>
      <c r="Q565" s="198"/>
      <c r="R565" s="198"/>
      <c r="S565" s="198"/>
      <c r="T565" s="199"/>
      <c r="AT565" s="194" t="s">
        <v>131</v>
      </c>
      <c r="AU565" s="194" t="s">
        <v>82</v>
      </c>
      <c r="AV565" s="192" t="s">
        <v>82</v>
      </c>
      <c r="AW565" s="192" t="s">
        <v>28</v>
      </c>
      <c r="AX565" s="192" t="s">
        <v>80</v>
      </c>
      <c r="AY565" s="194" t="s">
        <v>124</v>
      </c>
    </row>
    <row r="566" spans="1:65" s="99" customFormat="1" ht="21.75" customHeight="1" x14ac:dyDescent="0.2">
      <c r="A566" s="100"/>
      <c r="B566" s="97"/>
      <c r="C566" s="173">
        <v>100</v>
      </c>
      <c r="D566" s="173" t="s">
        <v>125</v>
      </c>
      <c r="E566" s="174" t="s">
        <v>812</v>
      </c>
      <c r="F566" s="175" t="s">
        <v>813</v>
      </c>
      <c r="G566" s="176" t="s">
        <v>730</v>
      </c>
      <c r="H566" s="177">
        <v>0.25</v>
      </c>
      <c r="I566" s="86">
        <v>0</v>
      </c>
      <c r="J566" s="178">
        <f>ROUND(I566*H566,2)</f>
        <v>0</v>
      </c>
      <c r="K566" s="179"/>
      <c r="L566" s="97"/>
      <c r="M566" s="180" t="s">
        <v>1</v>
      </c>
      <c r="N566" s="181" t="s">
        <v>37</v>
      </c>
      <c r="O566" s="182">
        <v>8.4600000000000009</v>
      </c>
      <c r="P566" s="182">
        <f>O566*H566</f>
        <v>2.1150000000000002</v>
      </c>
      <c r="Q566" s="182">
        <v>0</v>
      </c>
      <c r="R566" s="182">
        <f>Q566*H566</f>
        <v>0</v>
      </c>
      <c r="S566" s="182">
        <v>0</v>
      </c>
      <c r="T566" s="183">
        <f>S566*H566</f>
        <v>0</v>
      </c>
      <c r="U566" s="100"/>
      <c r="V566" s="100"/>
      <c r="W566" s="100"/>
      <c r="X566" s="100"/>
      <c r="Y566" s="100"/>
      <c r="Z566" s="100"/>
      <c r="AA566" s="100"/>
      <c r="AB566" s="100"/>
      <c r="AC566" s="100"/>
      <c r="AD566" s="100"/>
      <c r="AE566" s="100"/>
      <c r="AR566" s="184" t="s">
        <v>129</v>
      </c>
      <c r="AT566" s="184" t="s">
        <v>125</v>
      </c>
      <c r="AU566" s="184" t="s">
        <v>82</v>
      </c>
      <c r="AY566" s="88" t="s">
        <v>124</v>
      </c>
      <c r="BE566" s="185">
        <f>IF(N566="základní",J566,0)</f>
        <v>0</v>
      </c>
      <c r="BF566" s="185">
        <f>IF(N566="snížená",J566,0)</f>
        <v>0</v>
      </c>
      <c r="BG566" s="185">
        <f>IF(N566="zákl. přenesená",J566,0)</f>
        <v>0</v>
      </c>
      <c r="BH566" s="185">
        <f>IF(N566="sníž. přenesená",J566,0)</f>
        <v>0</v>
      </c>
      <c r="BI566" s="185">
        <f>IF(N566="nulová",J566,0)</f>
        <v>0</v>
      </c>
      <c r="BJ566" s="88" t="s">
        <v>80</v>
      </c>
      <c r="BK566" s="185">
        <f>ROUND(I566*H566,2)</f>
        <v>0</v>
      </c>
      <c r="BL566" s="88" t="s">
        <v>129</v>
      </c>
      <c r="BM566" s="184" t="s">
        <v>814</v>
      </c>
    </row>
    <row r="567" spans="1:65" s="192" customFormat="1" x14ac:dyDescent="0.2">
      <c r="B567" s="193"/>
      <c r="D567" s="186" t="s">
        <v>131</v>
      </c>
      <c r="E567" s="194" t="s">
        <v>1</v>
      </c>
      <c r="F567" s="195" t="s">
        <v>815</v>
      </c>
      <c r="H567" s="196">
        <v>0.25</v>
      </c>
      <c r="L567" s="193"/>
      <c r="M567" s="197"/>
      <c r="N567" s="198"/>
      <c r="O567" s="198"/>
      <c r="P567" s="198"/>
      <c r="Q567" s="198"/>
      <c r="R567" s="198"/>
      <c r="S567" s="198"/>
      <c r="T567" s="199"/>
      <c r="AT567" s="194" t="s">
        <v>131</v>
      </c>
      <c r="AU567" s="194" t="s">
        <v>82</v>
      </c>
      <c r="AV567" s="192" t="s">
        <v>82</v>
      </c>
      <c r="AW567" s="192" t="s">
        <v>28</v>
      </c>
      <c r="AX567" s="192" t="s">
        <v>80</v>
      </c>
      <c r="AY567" s="194" t="s">
        <v>124</v>
      </c>
    </row>
    <row r="568" spans="1:65" s="162" customFormat="1" ht="22.95" customHeight="1" x14ac:dyDescent="0.25">
      <c r="B568" s="163"/>
      <c r="D568" s="164" t="s">
        <v>71</v>
      </c>
      <c r="E568" s="208" t="s">
        <v>82</v>
      </c>
      <c r="F568" s="208" t="s">
        <v>816</v>
      </c>
      <c r="J568" s="209">
        <f>BK568</f>
        <v>0</v>
      </c>
      <c r="L568" s="163"/>
      <c r="M568" s="167"/>
      <c r="N568" s="168"/>
      <c r="O568" s="168"/>
      <c r="P568" s="169">
        <f>SUM(P569:P764)</f>
        <v>1537.3746130000002</v>
      </c>
      <c r="Q568" s="168"/>
      <c r="R568" s="169">
        <f>SUM(R569:R764)</f>
        <v>233.09105002999993</v>
      </c>
      <c r="S568" s="168"/>
      <c r="T568" s="170">
        <f>SUM(T569:T764)</f>
        <v>45.323859999999996</v>
      </c>
      <c r="AR568" s="164" t="s">
        <v>80</v>
      </c>
      <c r="AT568" s="171" t="s">
        <v>71</v>
      </c>
      <c r="AU568" s="171" t="s">
        <v>80</v>
      </c>
      <c r="AY568" s="164" t="s">
        <v>124</v>
      </c>
      <c r="BK568" s="172">
        <f>SUM(BK569:BK764)</f>
        <v>0</v>
      </c>
    </row>
    <row r="569" spans="1:65" s="99" customFormat="1" ht="16.5" customHeight="1" x14ac:dyDescent="0.2">
      <c r="A569" s="100"/>
      <c r="B569" s="97"/>
      <c r="C569" s="173">
        <v>101</v>
      </c>
      <c r="D569" s="173" t="s">
        <v>125</v>
      </c>
      <c r="E569" s="174" t="s">
        <v>818</v>
      </c>
      <c r="F569" s="175" t="s">
        <v>819</v>
      </c>
      <c r="G569" s="176" t="s">
        <v>128</v>
      </c>
      <c r="H569" s="177">
        <v>150</v>
      </c>
      <c r="I569" s="86">
        <v>0</v>
      </c>
      <c r="J569" s="178">
        <f>ROUND(I569*H569,2)</f>
        <v>0</v>
      </c>
      <c r="K569" s="179"/>
      <c r="L569" s="97"/>
      <c r="M569" s="180" t="s">
        <v>1</v>
      </c>
      <c r="N569" s="181" t="s">
        <v>37</v>
      </c>
      <c r="O569" s="182">
        <v>9.8000000000000004E-2</v>
      </c>
      <c r="P569" s="182">
        <f>O569*H569</f>
        <v>14.700000000000001</v>
      </c>
      <c r="Q569" s="182">
        <v>0</v>
      </c>
      <c r="R569" s="182">
        <f>Q569*H569</f>
        <v>0</v>
      </c>
      <c r="S569" s="182">
        <v>0</v>
      </c>
      <c r="T569" s="183">
        <f>S569*H569</f>
        <v>0</v>
      </c>
      <c r="U569" s="100"/>
      <c r="V569" s="100"/>
      <c r="W569" s="100"/>
      <c r="X569" s="100"/>
      <c r="Y569" s="100"/>
      <c r="Z569" s="100"/>
      <c r="AA569" s="100"/>
      <c r="AB569" s="100"/>
      <c r="AC569" s="100"/>
      <c r="AD569" s="100"/>
      <c r="AE569" s="100"/>
      <c r="AR569" s="184" t="s">
        <v>129</v>
      </c>
      <c r="AT569" s="184" t="s">
        <v>125</v>
      </c>
      <c r="AU569" s="184" t="s">
        <v>82</v>
      </c>
      <c r="AY569" s="88" t="s">
        <v>124</v>
      </c>
      <c r="BE569" s="185">
        <f>IF(N569="základní",J569,0)</f>
        <v>0</v>
      </c>
      <c r="BF569" s="185">
        <f>IF(N569="snížená",J569,0)</f>
        <v>0</v>
      </c>
      <c r="BG569" s="185">
        <f>IF(N569="zákl. přenesená",J569,0)</f>
        <v>0</v>
      </c>
      <c r="BH569" s="185">
        <f>IF(N569="sníž. přenesená",J569,0)</f>
        <v>0</v>
      </c>
      <c r="BI569" s="185">
        <f>IF(N569="nulová",J569,0)</f>
        <v>0</v>
      </c>
      <c r="BJ569" s="88" t="s">
        <v>80</v>
      </c>
      <c r="BK569" s="185">
        <f>ROUND(I569*H569,2)</f>
        <v>0</v>
      </c>
      <c r="BL569" s="88" t="s">
        <v>129</v>
      </c>
      <c r="BM569" s="184" t="s">
        <v>820</v>
      </c>
    </row>
    <row r="570" spans="1:65" s="192" customFormat="1" x14ac:dyDescent="0.2">
      <c r="B570" s="193"/>
      <c r="D570" s="186" t="s">
        <v>131</v>
      </c>
      <c r="E570" s="194" t="s">
        <v>1</v>
      </c>
      <c r="F570" s="195" t="s">
        <v>821</v>
      </c>
      <c r="H570" s="196">
        <v>150</v>
      </c>
      <c r="L570" s="193"/>
      <c r="M570" s="197"/>
      <c r="N570" s="198"/>
      <c r="O570" s="198"/>
      <c r="P570" s="198"/>
      <c r="Q570" s="198"/>
      <c r="R570" s="198"/>
      <c r="S570" s="198"/>
      <c r="T570" s="199"/>
      <c r="AT570" s="194" t="s">
        <v>131</v>
      </c>
      <c r="AU570" s="194" t="s">
        <v>82</v>
      </c>
      <c r="AV570" s="192" t="s">
        <v>82</v>
      </c>
      <c r="AW570" s="192" t="s">
        <v>28</v>
      </c>
      <c r="AX570" s="192" t="s">
        <v>80</v>
      </c>
      <c r="AY570" s="194" t="s">
        <v>124</v>
      </c>
    </row>
    <row r="571" spans="1:65" s="99" customFormat="1" ht="21.75" customHeight="1" x14ac:dyDescent="0.2">
      <c r="A571" s="100"/>
      <c r="B571" s="97"/>
      <c r="C571" s="173">
        <v>102</v>
      </c>
      <c r="D571" s="173" t="s">
        <v>125</v>
      </c>
      <c r="E571" s="174" t="s">
        <v>823</v>
      </c>
      <c r="F571" s="175" t="s">
        <v>824</v>
      </c>
      <c r="G571" s="176" t="s">
        <v>181</v>
      </c>
      <c r="H571" s="177">
        <v>15</v>
      </c>
      <c r="I571" s="86">
        <v>0</v>
      </c>
      <c r="J571" s="178">
        <f>ROUND(I571*H571,2)</f>
        <v>0</v>
      </c>
      <c r="K571" s="179"/>
      <c r="L571" s="97"/>
      <c r="M571" s="180" t="s">
        <v>1</v>
      </c>
      <c r="N571" s="181" t="s">
        <v>37</v>
      </c>
      <c r="O571" s="182">
        <v>1.7010000000000001</v>
      </c>
      <c r="P571" s="182">
        <f>O571*H571</f>
        <v>25.515000000000001</v>
      </c>
      <c r="Q571" s="182">
        <v>0</v>
      </c>
      <c r="R571" s="182">
        <f>Q571*H571</f>
        <v>0</v>
      </c>
      <c r="S571" s="182">
        <v>1.95</v>
      </c>
      <c r="T571" s="183">
        <f>S571*H571</f>
        <v>29.25</v>
      </c>
      <c r="U571" s="100"/>
      <c r="V571" s="100"/>
      <c r="W571" s="100"/>
      <c r="X571" s="100"/>
      <c r="Y571" s="100"/>
      <c r="Z571" s="100"/>
      <c r="AA571" s="100"/>
      <c r="AB571" s="100"/>
      <c r="AC571" s="100"/>
      <c r="AD571" s="100"/>
      <c r="AE571" s="100"/>
      <c r="AR571" s="184" t="s">
        <v>129</v>
      </c>
      <c r="AT571" s="184" t="s">
        <v>125</v>
      </c>
      <c r="AU571" s="184" t="s">
        <v>82</v>
      </c>
      <c r="AY571" s="88" t="s">
        <v>124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88" t="s">
        <v>80</v>
      </c>
      <c r="BK571" s="185">
        <f>ROUND(I571*H571,2)</f>
        <v>0</v>
      </c>
      <c r="BL571" s="88" t="s">
        <v>129</v>
      </c>
      <c r="BM571" s="184" t="s">
        <v>825</v>
      </c>
    </row>
    <row r="572" spans="1:65" s="192" customFormat="1" x14ac:dyDescent="0.2">
      <c r="B572" s="193"/>
      <c r="D572" s="186" t="s">
        <v>131</v>
      </c>
      <c r="E572" s="194" t="s">
        <v>1</v>
      </c>
      <c r="F572" s="195" t="s">
        <v>826</v>
      </c>
      <c r="H572" s="196">
        <v>15</v>
      </c>
      <c r="L572" s="193"/>
      <c r="M572" s="197"/>
      <c r="N572" s="198"/>
      <c r="O572" s="198"/>
      <c r="P572" s="198"/>
      <c r="Q572" s="198"/>
      <c r="R572" s="198"/>
      <c r="S572" s="198"/>
      <c r="T572" s="199"/>
      <c r="AT572" s="194" t="s">
        <v>131</v>
      </c>
      <c r="AU572" s="194" t="s">
        <v>82</v>
      </c>
      <c r="AV572" s="192" t="s">
        <v>82</v>
      </c>
      <c r="AW572" s="192" t="s">
        <v>28</v>
      </c>
      <c r="AX572" s="192" t="s">
        <v>80</v>
      </c>
      <c r="AY572" s="194" t="s">
        <v>124</v>
      </c>
    </row>
    <row r="573" spans="1:65" s="99" customFormat="1" ht="16.5" customHeight="1" x14ac:dyDescent="0.2">
      <c r="A573" s="100"/>
      <c r="B573" s="97"/>
      <c r="C573" s="173">
        <v>103</v>
      </c>
      <c r="D573" s="173" t="s">
        <v>125</v>
      </c>
      <c r="E573" s="174" t="s">
        <v>828</v>
      </c>
      <c r="F573" s="175" t="s">
        <v>829</v>
      </c>
      <c r="G573" s="176" t="s">
        <v>181</v>
      </c>
      <c r="H573" s="177">
        <v>7.5</v>
      </c>
      <c r="I573" s="86">
        <v>0</v>
      </c>
      <c r="J573" s="178">
        <f>ROUND(I573*H573,2)</f>
        <v>0</v>
      </c>
      <c r="K573" s="179"/>
      <c r="L573" s="97"/>
      <c r="M573" s="180" t="s">
        <v>1</v>
      </c>
      <c r="N573" s="181" t="s">
        <v>37</v>
      </c>
      <c r="O573" s="182">
        <v>7.1</v>
      </c>
      <c r="P573" s="182">
        <f>O573*H573</f>
        <v>53.25</v>
      </c>
      <c r="Q573" s="182">
        <v>0</v>
      </c>
      <c r="R573" s="182">
        <f>Q573*H573</f>
        <v>0</v>
      </c>
      <c r="S573" s="182">
        <v>2.1</v>
      </c>
      <c r="T573" s="183">
        <f>S573*H573</f>
        <v>15.75</v>
      </c>
      <c r="U573" s="100"/>
      <c r="V573" s="100"/>
      <c r="W573" s="100"/>
      <c r="X573" s="100"/>
      <c r="Y573" s="100"/>
      <c r="Z573" s="100"/>
      <c r="AA573" s="100"/>
      <c r="AB573" s="100"/>
      <c r="AC573" s="100"/>
      <c r="AD573" s="100"/>
      <c r="AE573" s="100"/>
      <c r="AR573" s="184" t="s">
        <v>129</v>
      </c>
      <c r="AT573" s="184" t="s">
        <v>125</v>
      </c>
      <c r="AU573" s="184" t="s">
        <v>82</v>
      </c>
      <c r="AY573" s="88" t="s">
        <v>124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88" t="s">
        <v>80</v>
      </c>
      <c r="BK573" s="185">
        <f>ROUND(I573*H573,2)</f>
        <v>0</v>
      </c>
      <c r="BL573" s="88" t="s">
        <v>129</v>
      </c>
      <c r="BM573" s="184" t="s">
        <v>830</v>
      </c>
    </row>
    <row r="574" spans="1:65" s="192" customFormat="1" x14ac:dyDescent="0.2">
      <c r="B574" s="193"/>
      <c r="D574" s="186" t="s">
        <v>131</v>
      </c>
      <c r="E574" s="194" t="s">
        <v>1</v>
      </c>
      <c r="F574" s="195" t="s">
        <v>831</v>
      </c>
      <c r="H574" s="196">
        <v>7.5</v>
      </c>
      <c r="L574" s="193"/>
      <c r="M574" s="197"/>
      <c r="N574" s="198"/>
      <c r="O574" s="198"/>
      <c r="P574" s="198"/>
      <c r="Q574" s="198"/>
      <c r="R574" s="198"/>
      <c r="S574" s="198"/>
      <c r="T574" s="199"/>
      <c r="AT574" s="194" t="s">
        <v>131</v>
      </c>
      <c r="AU574" s="194" t="s">
        <v>82</v>
      </c>
      <c r="AV574" s="192" t="s">
        <v>82</v>
      </c>
      <c r="AW574" s="192" t="s">
        <v>28</v>
      </c>
      <c r="AX574" s="192" t="s">
        <v>80</v>
      </c>
      <c r="AY574" s="194" t="s">
        <v>124</v>
      </c>
    </row>
    <row r="575" spans="1:65" s="99" customFormat="1" ht="21.75" customHeight="1" x14ac:dyDescent="0.2">
      <c r="A575" s="100"/>
      <c r="B575" s="97"/>
      <c r="C575" s="173">
        <v>104</v>
      </c>
      <c r="D575" s="173" t="s">
        <v>125</v>
      </c>
      <c r="E575" s="174" t="s">
        <v>833</v>
      </c>
      <c r="F575" s="175" t="s">
        <v>834</v>
      </c>
      <c r="G575" s="176" t="s">
        <v>181</v>
      </c>
      <c r="H575" s="177">
        <v>105</v>
      </c>
      <c r="I575" s="86">
        <v>0</v>
      </c>
      <c r="J575" s="178">
        <f>ROUND(I575*H575,2)</f>
        <v>0</v>
      </c>
      <c r="K575" s="179"/>
      <c r="L575" s="97"/>
      <c r="M575" s="180" t="s">
        <v>1</v>
      </c>
      <c r="N575" s="181" t="s">
        <v>37</v>
      </c>
      <c r="O575" s="182">
        <v>0.29399999999999998</v>
      </c>
      <c r="P575" s="182">
        <f>O575*H575</f>
        <v>30.869999999999997</v>
      </c>
      <c r="Q575" s="182">
        <v>0</v>
      </c>
      <c r="R575" s="182">
        <f>Q575*H575</f>
        <v>0</v>
      </c>
      <c r="S575" s="182">
        <v>0</v>
      </c>
      <c r="T575" s="183">
        <f>S575*H575</f>
        <v>0</v>
      </c>
      <c r="U575" s="100"/>
      <c r="V575" s="100"/>
      <c r="W575" s="100"/>
      <c r="X575" s="100"/>
      <c r="Y575" s="100"/>
      <c r="Z575" s="100"/>
      <c r="AA575" s="100"/>
      <c r="AB575" s="100"/>
      <c r="AC575" s="100"/>
      <c r="AD575" s="100"/>
      <c r="AE575" s="100"/>
      <c r="AR575" s="184" t="s">
        <v>129</v>
      </c>
      <c r="AT575" s="184" t="s">
        <v>125</v>
      </c>
      <c r="AU575" s="184" t="s">
        <v>82</v>
      </c>
      <c r="AY575" s="88" t="s">
        <v>124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88" t="s">
        <v>80</v>
      </c>
      <c r="BK575" s="185">
        <f>ROUND(I575*H575,2)</f>
        <v>0</v>
      </c>
      <c r="BL575" s="88" t="s">
        <v>129</v>
      </c>
      <c r="BM575" s="184" t="s">
        <v>835</v>
      </c>
    </row>
    <row r="576" spans="1:65" s="192" customFormat="1" x14ac:dyDescent="0.2">
      <c r="B576" s="193"/>
      <c r="D576" s="186" t="s">
        <v>131</v>
      </c>
      <c r="E576" s="194" t="s">
        <v>1</v>
      </c>
      <c r="F576" s="195" t="s">
        <v>836</v>
      </c>
      <c r="H576" s="196">
        <v>105</v>
      </c>
      <c r="L576" s="193"/>
      <c r="M576" s="197"/>
      <c r="N576" s="198"/>
      <c r="O576" s="198"/>
      <c r="P576" s="198"/>
      <c r="Q576" s="198"/>
      <c r="R576" s="198"/>
      <c r="S576" s="198"/>
      <c r="T576" s="199"/>
      <c r="AT576" s="194" t="s">
        <v>131</v>
      </c>
      <c r="AU576" s="194" t="s">
        <v>82</v>
      </c>
      <c r="AV576" s="192" t="s">
        <v>82</v>
      </c>
      <c r="AW576" s="192" t="s">
        <v>28</v>
      </c>
      <c r="AX576" s="192" t="s">
        <v>80</v>
      </c>
      <c r="AY576" s="194" t="s">
        <v>124</v>
      </c>
    </row>
    <row r="577" spans="1:65" s="99" customFormat="1" ht="21.75" customHeight="1" x14ac:dyDescent="0.2">
      <c r="A577" s="100"/>
      <c r="B577" s="97"/>
      <c r="C577" s="173">
        <v>105</v>
      </c>
      <c r="D577" s="173" t="s">
        <v>125</v>
      </c>
      <c r="E577" s="174" t="s">
        <v>838</v>
      </c>
      <c r="F577" s="175" t="s">
        <v>839</v>
      </c>
      <c r="G577" s="176" t="s">
        <v>181</v>
      </c>
      <c r="H577" s="177">
        <v>189.12</v>
      </c>
      <c r="I577" s="86">
        <v>0</v>
      </c>
      <c r="J577" s="178">
        <f>ROUND(I577*H577,2)</f>
        <v>0</v>
      </c>
      <c r="K577" s="179"/>
      <c r="L577" s="97"/>
      <c r="M577" s="180" t="s">
        <v>1</v>
      </c>
      <c r="N577" s="181" t="s">
        <v>37</v>
      </c>
      <c r="O577" s="182">
        <v>0.51800000000000002</v>
      </c>
      <c r="P577" s="182">
        <f>O577*H577</f>
        <v>97.964160000000007</v>
      </c>
      <c r="Q577" s="182">
        <v>0</v>
      </c>
      <c r="R577" s="182">
        <f>Q577*H577</f>
        <v>0</v>
      </c>
      <c r="S577" s="182">
        <v>0</v>
      </c>
      <c r="T577" s="183">
        <f>S577*H577</f>
        <v>0</v>
      </c>
      <c r="U577" s="100"/>
      <c r="V577" s="100"/>
      <c r="W577" s="100"/>
      <c r="X577" s="100"/>
      <c r="Y577" s="100"/>
      <c r="Z577" s="100"/>
      <c r="AA577" s="100"/>
      <c r="AB577" s="100"/>
      <c r="AC577" s="100"/>
      <c r="AD577" s="100"/>
      <c r="AE577" s="100"/>
      <c r="AR577" s="184" t="s">
        <v>129</v>
      </c>
      <c r="AT577" s="184" t="s">
        <v>125</v>
      </c>
      <c r="AU577" s="184" t="s">
        <v>82</v>
      </c>
      <c r="AY577" s="88" t="s">
        <v>124</v>
      </c>
      <c r="BE577" s="185">
        <f>IF(N577="základní",J577,0)</f>
        <v>0</v>
      </c>
      <c r="BF577" s="185">
        <f>IF(N577="snížená",J577,0)</f>
        <v>0</v>
      </c>
      <c r="BG577" s="185">
        <f>IF(N577="zákl. přenesená",J577,0)</f>
        <v>0</v>
      </c>
      <c r="BH577" s="185">
        <f>IF(N577="sníž. přenesená",J577,0)</f>
        <v>0</v>
      </c>
      <c r="BI577" s="185">
        <f>IF(N577="nulová",J577,0)</f>
        <v>0</v>
      </c>
      <c r="BJ577" s="88" t="s">
        <v>80</v>
      </c>
      <c r="BK577" s="185">
        <f>ROUND(I577*H577,2)</f>
        <v>0</v>
      </c>
      <c r="BL577" s="88" t="s">
        <v>129</v>
      </c>
      <c r="BM577" s="184" t="s">
        <v>840</v>
      </c>
    </row>
    <row r="578" spans="1:65" s="192" customFormat="1" x14ac:dyDescent="0.2">
      <c r="B578" s="193"/>
      <c r="D578" s="186" t="s">
        <v>131</v>
      </c>
      <c r="E578" s="194" t="s">
        <v>1</v>
      </c>
      <c r="F578" s="195" t="s">
        <v>841</v>
      </c>
      <c r="H578" s="196">
        <v>189.12</v>
      </c>
      <c r="L578" s="193"/>
      <c r="M578" s="197"/>
      <c r="N578" s="198"/>
      <c r="O578" s="198"/>
      <c r="P578" s="198"/>
      <c r="Q578" s="198"/>
      <c r="R578" s="198"/>
      <c r="S578" s="198"/>
      <c r="T578" s="199"/>
      <c r="AT578" s="194" t="s">
        <v>131</v>
      </c>
      <c r="AU578" s="194" t="s">
        <v>82</v>
      </c>
      <c r="AV578" s="192" t="s">
        <v>82</v>
      </c>
      <c r="AW578" s="192" t="s">
        <v>28</v>
      </c>
      <c r="AX578" s="192" t="s">
        <v>80</v>
      </c>
      <c r="AY578" s="194" t="s">
        <v>124</v>
      </c>
    </row>
    <row r="579" spans="1:65" s="99" customFormat="1" ht="21.75" customHeight="1" x14ac:dyDescent="0.2">
      <c r="A579" s="100"/>
      <c r="B579" s="97"/>
      <c r="C579" s="173">
        <v>106</v>
      </c>
      <c r="D579" s="173" t="s">
        <v>125</v>
      </c>
      <c r="E579" s="174" t="s">
        <v>843</v>
      </c>
      <c r="F579" s="175" t="s">
        <v>844</v>
      </c>
      <c r="G579" s="176" t="s">
        <v>181</v>
      </c>
      <c r="H579" s="177">
        <v>72.917000000000002</v>
      </c>
      <c r="I579" s="86">
        <v>0</v>
      </c>
      <c r="J579" s="178">
        <f>ROUND(I579*H579,2)</f>
        <v>0</v>
      </c>
      <c r="K579" s="179"/>
      <c r="L579" s="97"/>
      <c r="M579" s="180" t="s">
        <v>1</v>
      </c>
      <c r="N579" s="181" t="s">
        <v>37</v>
      </c>
      <c r="O579" s="182">
        <v>0.91800000000000004</v>
      </c>
      <c r="P579" s="182">
        <f>O579*H579</f>
        <v>66.937806000000009</v>
      </c>
      <c r="Q579" s="182">
        <v>0</v>
      </c>
      <c r="R579" s="182">
        <f>Q579*H579</f>
        <v>0</v>
      </c>
      <c r="S579" s="182">
        <v>0</v>
      </c>
      <c r="T579" s="183">
        <f>S579*H579</f>
        <v>0</v>
      </c>
      <c r="U579" s="100"/>
      <c r="V579" s="100"/>
      <c r="W579" s="100"/>
      <c r="X579" s="100"/>
      <c r="Y579" s="100"/>
      <c r="Z579" s="100"/>
      <c r="AA579" s="100"/>
      <c r="AB579" s="100"/>
      <c r="AC579" s="100"/>
      <c r="AD579" s="100"/>
      <c r="AE579" s="100"/>
      <c r="AR579" s="184" t="s">
        <v>129</v>
      </c>
      <c r="AT579" s="184" t="s">
        <v>125</v>
      </c>
      <c r="AU579" s="184" t="s">
        <v>82</v>
      </c>
      <c r="AY579" s="88" t="s">
        <v>124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88" t="s">
        <v>80</v>
      </c>
      <c r="BK579" s="185">
        <f>ROUND(I579*H579,2)</f>
        <v>0</v>
      </c>
      <c r="BL579" s="88" t="s">
        <v>129</v>
      </c>
      <c r="BM579" s="184" t="s">
        <v>845</v>
      </c>
    </row>
    <row r="580" spans="1:65" s="192" customFormat="1" x14ac:dyDescent="0.2">
      <c r="B580" s="193"/>
      <c r="D580" s="186" t="s">
        <v>131</v>
      </c>
      <c r="E580" s="194" t="s">
        <v>1</v>
      </c>
      <c r="F580" s="195" t="s">
        <v>846</v>
      </c>
      <c r="H580" s="196">
        <v>72.917000000000002</v>
      </c>
      <c r="L580" s="193"/>
      <c r="M580" s="197"/>
      <c r="N580" s="198"/>
      <c r="O580" s="198"/>
      <c r="P580" s="198"/>
      <c r="Q580" s="198"/>
      <c r="R580" s="198"/>
      <c r="S580" s="198"/>
      <c r="T580" s="199"/>
      <c r="AT580" s="194" t="s">
        <v>131</v>
      </c>
      <c r="AU580" s="194" t="s">
        <v>82</v>
      </c>
      <c r="AV580" s="192" t="s">
        <v>82</v>
      </c>
      <c r="AW580" s="192" t="s">
        <v>28</v>
      </c>
      <c r="AX580" s="192" t="s">
        <v>80</v>
      </c>
      <c r="AY580" s="194" t="s">
        <v>124</v>
      </c>
    </row>
    <row r="581" spans="1:65" s="99" customFormat="1" ht="21.75" customHeight="1" x14ac:dyDescent="0.2">
      <c r="A581" s="100"/>
      <c r="B581" s="97"/>
      <c r="C581" s="173">
        <v>107</v>
      </c>
      <c r="D581" s="173" t="s">
        <v>125</v>
      </c>
      <c r="E581" s="174" t="s">
        <v>848</v>
      </c>
      <c r="F581" s="175" t="s">
        <v>849</v>
      </c>
      <c r="G581" s="176" t="s">
        <v>181</v>
      </c>
      <c r="H581" s="177">
        <v>166.48500000000001</v>
      </c>
      <c r="I581" s="86">
        <v>0</v>
      </c>
      <c r="J581" s="178">
        <f>ROUND(I581*H581,2)</f>
        <v>0</v>
      </c>
      <c r="K581" s="179"/>
      <c r="L581" s="97"/>
      <c r="M581" s="180" t="s">
        <v>1</v>
      </c>
      <c r="N581" s="181" t="s">
        <v>37</v>
      </c>
      <c r="O581" s="182">
        <v>1.0489999999999999</v>
      </c>
      <c r="P581" s="182">
        <f>O581*H581</f>
        <v>174.642765</v>
      </c>
      <c r="Q581" s="182">
        <v>0</v>
      </c>
      <c r="R581" s="182">
        <f>Q581*H581</f>
        <v>0</v>
      </c>
      <c r="S581" s="182">
        <v>0</v>
      </c>
      <c r="T581" s="183">
        <f>S581*H581</f>
        <v>0</v>
      </c>
      <c r="U581" s="100"/>
      <c r="V581" s="100"/>
      <c r="W581" s="100"/>
      <c r="X581" s="100"/>
      <c r="Y581" s="100"/>
      <c r="Z581" s="100"/>
      <c r="AA581" s="100"/>
      <c r="AB581" s="100"/>
      <c r="AC581" s="100"/>
      <c r="AD581" s="100"/>
      <c r="AE581" s="100"/>
      <c r="AR581" s="184" t="s">
        <v>129</v>
      </c>
      <c r="AT581" s="184" t="s">
        <v>125</v>
      </c>
      <c r="AU581" s="184" t="s">
        <v>82</v>
      </c>
      <c r="AY581" s="88" t="s">
        <v>124</v>
      </c>
      <c r="BE581" s="185">
        <f>IF(N581="základní",J581,0)</f>
        <v>0</v>
      </c>
      <c r="BF581" s="185">
        <f>IF(N581="snížená",J581,0)</f>
        <v>0</v>
      </c>
      <c r="BG581" s="185">
        <f>IF(N581="zákl. přenesená",J581,0)</f>
        <v>0</v>
      </c>
      <c r="BH581" s="185">
        <f>IF(N581="sníž. přenesená",J581,0)</f>
        <v>0</v>
      </c>
      <c r="BI581" s="185">
        <f>IF(N581="nulová",J581,0)</f>
        <v>0</v>
      </c>
      <c r="BJ581" s="88" t="s">
        <v>80</v>
      </c>
      <c r="BK581" s="185">
        <f>ROUND(I581*H581,2)</f>
        <v>0</v>
      </c>
      <c r="BL581" s="88" t="s">
        <v>129</v>
      </c>
      <c r="BM581" s="184" t="s">
        <v>850</v>
      </c>
    </row>
    <row r="582" spans="1:65" s="192" customFormat="1" x14ac:dyDescent="0.2">
      <c r="B582" s="193"/>
      <c r="D582" s="186" t="s">
        <v>131</v>
      </c>
      <c r="E582" s="194" t="s">
        <v>1</v>
      </c>
      <c r="F582" s="195" t="s">
        <v>851</v>
      </c>
      <c r="H582" s="196">
        <v>166.48500000000001</v>
      </c>
      <c r="L582" s="193"/>
      <c r="M582" s="197"/>
      <c r="N582" s="198"/>
      <c r="O582" s="198"/>
      <c r="P582" s="198"/>
      <c r="Q582" s="198"/>
      <c r="R582" s="198"/>
      <c r="S582" s="198"/>
      <c r="T582" s="199"/>
      <c r="AT582" s="194" t="s">
        <v>131</v>
      </c>
      <c r="AU582" s="194" t="s">
        <v>82</v>
      </c>
      <c r="AV582" s="192" t="s">
        <v>82</v>
      </c>
      <c r="AW582" s="192" t="s">
        <v>28</v>
      </c>
      <c r="AX582" s="192" t="s">
        <v>80</v>
      </c>
      <c r="AY582" s="194" t="s">
        <v>124</v>
      </c>
    </row>
    <row r="583" spans="1:65" s="99" customFormat="1" ht="21.75" customHeight="1" x14ac:dyDescent="0.2">
      <c r="A583" s="100"/>
      <c r="B583" s="97"/>
      <c r="C583" s="173">
        <v>108</v>
      </c>
      <c r="D583" s="173" t="s">
        <v>125</v>
      </c>
      <c r="E583" s="174" t="s">
        <v>853</v>
      </c>
      <c r="F583" s="175" t="s">
        <v>854</v>
      </c>
      <c r="G583" s="176" t="s">
        <v>128</v>
      </c>
      <c r="H583" s="177">
        <v>194.88</v>
      </c>
      <c r="I583" s="86">
        <v>0</v>
      </c>
      <c r="J583" s="178">
        <f>ROUND(I583*H583,2)</f>
        <v>0</v>
      </c>
      <c r="K583" s="179"/>
      <c r="L583" s="97"/>
      <c r="M583" s="180" t="s">
        <v>1</v>
      </c>
      <c r="N583" s="181" t="s">
        <v>37</v>
      </c>
      <c r="O583" s="182">
        <v>1.2989999999999999</v>
      </c>
      <c r="P583" s="182">
        <f>O583*H583</f>
        <v>253.14911999999998</v>
      </c>
      <c r="Q583" s="182">
        <v>0</v>
      </c>
      <c r="R583" s="182">
        <f>Q583*H583</f>
        <v>0</v>
      </c>
      <c r="S583" s="182">
        <v>0</v>
      </c>
      <c r="T583" s="183">
        <f>S583*H583</f>
        <v>0</v>
      </c>
      <c r="U583" s="100"/>
      <c r="V583" s="100"/>
      <c r="W583" s="100"/>
      <c r="X583" s="100"/>
      <c r="Y583" s="100"/>
      <c r="Z583" s="100"/>
      <c r="AA583" s="100"/>
      <c r="AB583" s="100"/>
      <c r="AC583" s="100"/>
      <c r="AD583" s="100"/>
      <c r="AE583" s="100"/>
      <c r="AR583" s="184" t="s">
        <v>129</v>
      </c>
      <c r="AT583" s="184" t="s">
        <v>125</v>
      </c>
      <c r="AU583" s="184" t="s">
        <v>82</v>
      </c>
      <c r="AY583" s="88" t="s">
        <v>124</v>
      </c>
      <c r="BE583" s="185">
        <f>IF(N583="základní",J583,0)</f>
        <v>0</v>
      </c>
      <c r="BF583" s="185">
        <f>IF(N583="snížená",J583,0)</f>
        <v>0</v>
      </c>
      <c r="BG583" s="185">
        <f>IF(N583="zákl. přenesená",J583,0)</f>
        <v>0</v>
      </c>
      <c r="BH583" s="185">
        <f>IF(N583="sníž. přenesená",J583,0)</f>
        <v>0</v>
      </c>
      <c r="BI583" s="185">
        <f>IF(N583="nulová",J583,0)</f>
        <v>0</v>
      </c>
      <c r="BJ583" s="88" t="s">
        <v>80</v>
      </c>
      <c r="BK583" s="185">
        <f>ROUND(I583*H583,2)</f>
        <v>0</v>
      </c>
      <c r="BL583" s="88" t="s">
        <v>129</v>
      </c>
      <c r="BM583" s="184" t="s">
        <v>855</v>
      </c>
    </row>
    <row r="584" spans="1:65" s="192" customFormat="1" x14ac:dyDescent="0.2">
      <c r="B584" s="193"/>
      <c r="D584" s="186" t="s">
        <v>131</v>
      </c>
      <c r="E584" s="194" t="s">
        <v>1</v>
      </c>
      <c r="F584" s="195" t="s">
        <v>856</v>
      </c>
      <c r="H584" s="196">
        <v>194.88</v>
      </c>
      <c r="L584" s="193"/>
      <c r="M584" s="197"/>
      <c r="N584" s="198"/>
      <c r="O584" s="198"/>
      <c r="P584" s="198"/>
      <c r="Q584" s="198"/>
      <c r="R584" s="198"/>
      <c r="S584" s="198"/>
      <c r="T584" s="199"/>
      <c r="AT584" s="194" t="s">
        <v>131</v>
      </c>
      <c r="AU584" s="194" t="s">
        <v>82</v>
      </c>
      <c r="AV584" s="192" t="s">
        <v>82</v>
      </c>
      <c r="AW584" s="192" t="s">
        <v>28</v>
      </c>
      <c r="AX584" s="192" t="s">
        <v>80</v>
      </c>
      <c r="AY584" s="194" t="s">
        <v>124</v>
      </c>
    </row>
    <row r="585" spans="1:65" s="99" customFormat="1" ht="16.5" customHeight="1" x14ac:dyDescent="0.2">
      <c r="A585" s="100"/>
      <c r="B585" s="97"/>
      <c r="C585" s="218">
        <v>109</v>
      </c>
      <c r="D585" s="218" t="s">
        <v>467</v>
      </c>
      <c r="E585" s="219" t="s">
        <v>858</v>
      </c>
      <c r="F585" s="220" t="s">
        <v>859</v>
      </c>
      <c r="G585" s="221" t="s">
        <v>730</v>
      </c>
      <c r="H585" s="222">
        <v>6.3840000000000003</v>
      </c>
      <c r="I585" s="231">
        <v>0</v>
      </c>
      <c r="J585" s="223">
        <f>ROUND(I585*H585,2)</f>
        <v>0</v>
      </c>
      <c r="K585" s="224"/>
      <c r="L585" s="225"/>
      <c r="M585" s="226" t="s">
        <v>1</v>
      </c>
      <c r="N585" s="227" t="s">
        <v>37</v>
      </c>
      <c r="O585" s="182">
        <v>0</v>
      </c>
      <c r="P585" s="182">
        <f>O585*H585</f>
        <v>0</v>
      </c>
      <c r="Q585" s="182">
        <v>1</v>
      </c>
      <c r="R585" s="182">
        <f>Q585*H585</f>
        <v>6.3840000000000003</v>
      </c>
      <c r="S585" s="182">
        <v>0</v>
      </c>
      <c r="T585" s="183">
        <f>S585*H585</f>
        <v>0</v>
      </c>
      <c r="U585" s="100"/>
      <c r="V585" s="100"/>
      <c r="W585" s="100"/>
      <c r="X585" s="100"/>
      <c r="Y585" s="100"/>
      <c r="Z585" s="100"/>
      <c r="AA585" s="100"/>
      <c r="AB585" s="100"/>
      <c r="AC585" s="100"/>
      <c r="AD585" s="100"/>
      <c r="AE585" s="100"/>
      <c r="AR585" s="184" t="s">
        <v>178</v>
      </c>
      <c r="AT585" s="184" t="s">
        <v>467</v>
      </c>
      <c r="AU585" s="184" t="s">
        <v>82</v>
      </c>
      <c r="AY585" s="88" t="s">
        <v>124</v>
      </c>
      <c r="BE585" s="185">
        <f>IF(N585="základní",J585,0)</f>
        <v>0</v>
      </c>
      <c r="BF585" s="185">
        <f>IF(N585="snížená",J585,0)</f>
        <v>0</v>
      </c>
      <c r="BG585" s="185">
        <f>IF(N585="zákl. přenesená",J585,0)</f>
        <v>0</v>
      </c>
      <c r="BH585" s="185">
        <f>IF(N585="sníž. přenesená",J585,0)</f>
        <v>0</v>
      </c>
      <c r="BI585" s="185">
        <f>IF(N585="nulová",J585,0)</f>
        <v>0</v>
      </c>
      <c r="BJ585" s="88" t="s">
        <v>80</v>
      </c>
      <c r="BK585" s="185">
        <f>ROUND(I585*H585,2)</f>
        <v>0</v>
      </c>
      <c r="BL585" s="88" t="s">
        <v>129</v>
      </c>
      <c r="BM585" s="184" t="s">
        <v>860</v>
      </c>
    </row>
    <row r="586" spans="1:65" s="99" customFormat="1" ht="28.8" x14ac:dyDescent="0.2">
      <c r="A586" s="100"/>
      <c r="B586" s="97"/>
      <c r="C586" s="100"/>
      <c r="D586" s="186" t="s">
        <v>221</v>
      </c>
      <c r="E586" s="100"/>
      <c r="F586" s="187" t="s">
        <v>861</v>
      </c>
      <c r="G586" s="100"/>
      <c r="H586" s="100"/>
      <c r="I586" s="100"/>
      <c r="J586" s="100"/>
      <c r="K586" s="100"/>
      <c r="L586" s="97"/>
      <c r="M586" s="188"/>
      <c r="N586" s="189"/>
      <c r="O586" s="190"/>
      <c r="P586" s="190"/>
      <c r="Q586" s="190"/>
      <c r="R586" s="190"/>
      <c r="S586" s="190"/>
      <c r="T586" s="191"/>
      <c r="U586" s="100"/>
      <c r="V586" s="100"/>
      <c r="W586" s="100"/>
      <c r="X586" s="100"/>
      <c r="Y586" s="100"/>
      <c r="Z586" s="100"/>
      <c r="AA586" s="100"/>
      <c r="AB586" s="100"/>
      <c r="AC586" s="100"/>
      <c r="AD586" s="100"/>
      <c r="AE586" s="100"/>
      <c r="AT586" s="88" t="s">
        <v>221</v>
      </c>
      <c r="AU586" s="88" t="s">
        <v>82</v>
      </c>
    </row>
    <row r="587" spans="1:65" s="192" customFormat="1" x14ac:dyDescent="0.2">
      <c r="B587" s="193"/>
      <c r="D587" s="186" t="s">
        <v>131</v>
      </c>
      <c r="E587" s="194" t="s">
        <v>1</v>
      </c>
      <c r="F587" s="195" t="s">
        <v>862</v>
      </c>
      <c r="H587" s="196">
        <v>6.3840000000000003</v>
      </c>
      <c r="L587" s="193"/>
      <c r="M587" s="197"/>
      <c r="N587" s="198"/>
      <c r="O587" s="198"/>
      <c r="P587" s="198"/>
      <c r="Q587" s="198"/>
      <c r="R587" s="198"/>
      <c r="S587" s="198"/>
      <c r="T587" s="199"/>
      <c r="AT587" s="194" t="s">
        <v>131</v>
      </c>
      <c r="AU587" s="194" t="s">
        <v>82</v>
      </c>
      <c r="AV587" s="192" t="s">
        <v>82</v>
      </c>
      <c r="AW587" s="192" t="s">
        <v>28</v>
      </c>
      <c r="AX587" s="192" t="s">
        <v>80</v>
      </c>
      <c r="AY587" s="194" t="s">
        <v>124</v>
      </c>
    </row>
    <row r="588" spans="1:65" s="99" customFormat="1" ht="21.75" customHeight="1" x14ac:dyDescent="0.2">
      <c r="A588" s="100"/>
      <c r="B588" s="97"/>
      <c r="C588" s="173">
        <v>110</v>
      </c>
      <c r="D588" s="173" t="s">
        <v>125</v>
      </c>
      <c r="E588" s="174" t="s">
        <v>864</v>
      </c>
      <c r="F588" s="175" t="s">
        <v>865</v>
      </c>
      <c r="G588" s="176" t="s">
        <v>181</v>
      </c>
      <c r="H588" s="177">
        <v>240</v>
      </c>
      <c r="I588" s="86">
        <v>0</v>
      </c>
      <c r="J588" s="178">
        <f>ROUND(I588*H588,2)</f>
        <v>0</v>
      </c>
      <c r="K588" s="179"/>
      <c r="L588" s="97"/>
      <c r="M588" s="180" t="s">
        <v>1</v>
      </c>
      <c r="N588" s="181" t="s">
        <v>37</v>
      </c>
      <c r="O588" s="182">
        <v>0.186</v>
      </c>
      <c r="P588" s="182">
        <f>O588*H588</f>
        <v>44.64</v>
      </c>
      <c r="Q588" s="182">
        <v>2.7200000000000002E-3</v>
      </c>
      <c r="R588" s="182">
        <f>Q588*H588</f>
        <v>0.65280000000000005</v>
      </c>
      <c r="S588" s="182">
        <v>0</v>
      </c>
      <c r="T588" s="183">
        <f>S588*H588</f>
        <v>0</v>
      </c>
      <c r="U588" s="100"/>
      <c r="V588" s="100"/>
      <c r="W588" s="100"/>
      <c r="X588" s="100"/>
      <c r="Y588" s="100"/>
      <c r="Z588" s="100"/>
      <c r="AA588" s="100"/>
      <c r="AB588" s="100"/>
      <c r="AC588" s="100"/>
      <c r="AD588" s="100"/>
      <c r="AE588" s="100"/>
      <c r="AR588" s="184" t="s">
        <v>129</v>
      </c>
      <c r="AT588" s="184" t="s">
        <v>125</v>
      </c>
      <c r="AU588" s="184" t="s">
        <v>82</v>
      </c>
      <c r="AY588" s="88" t="s">
        <v>124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88" t="s">
        <v>80</v>
      </c>
      <c r="BK588" s="185">
        <f>ROUND(I588*H588,2)</f>
        <v>0</v>
      </c>
      <c r="BL588" s="88" t="s">
        <v>129</v>
      </c>
      <c r="BM588" s="184" t="s">
        <v>866</v>
      </c>
    </row>
    <row r="589" spans="1:65" s="192" customFormat="1" x14ac:dyDescent="0.2">
      <c r="B589" s="193"/>
      <c r="D589" s="186" t="s">
        <v>131</v>
      </c>
      <c r="E589" s="194" t="s">
        <v>1</v>
      </c>
      <c r="F589" s="195" t="s">
        <v>867</v>
      </c>
      <c r="H589" s="196">
        <v>240</v>
      </c>
      <c r="L589" s="193"/>
      <c r="M589" s="197"/>
      <c r="N589" s="198"/>
      <c r="O589" s="198"/>
      <c r="P589" s="198"/>
      <c r="Q589" s="198"/>
      <c r="R589" s="198"/>
      <c r="S589" s="198"/>
      <c r="T589" s="199"/>
      <c r="AT589" s="194" t="s">
        <v>131</v>
      </c>
      <c r="AU589" s="194" t="s">
        <v>82</v>
      </c>
      <c r="AV589" s="192" t="s">
        <v>82</v>
      </c>
      <c r="AW589" s="192" t="s">
        <v>28</v>
      </c>
      <c r="AX589" s="192" t="s">
        <v>80</v>
      </c>
      <c r="AY589" s="194" t="s">
        <v>124</v>
      </c>
    </row>
    <row r="590" spans="1:65" s="99" customFormat="1" ht="16.5" customHeight="1" x14ac:dyDescent="0.2">
      <c r="A590" s="100"/>
      <c r="B590" s="97"/>
      <c r="C590" s="218">
        <v>111</v>
      </c>
      <c r="D590" s="218" t="s">
        <v>467</v>
      </c>
      <c r="E590" s="219" t="s">
        <v>869</v>
      </c>
      <c r="F590" s="220" t="s">
        <v>870</v>
      </c>
      <c r="G590" s="221" t="s">
        <v>730</v>
      </c>
      <c r="H590" s="222">
        <v>3</v>
      </c>
      <c r="I590" s="231">
        <v>0</v>
      </c>
      <c r="J590" s="223">
        <f>ROUND(I590*H590,2)</f>
        <v>0</v>
      </c>
      <c r="K590" s="224"/>
      <c r="L590" s="225"/>
      <c r="M590" s="226" t="s">
        <v>1</v>
      </c>
      <c r="N590" s="227" t="s">
        <v>37</v>
      </c>
      <c r="O590" s="182">
        <v>0</v>
      </c>
      <c r="P590" s="182">
        <f>O590*H590</f>
        <v>0</v>
      </c>
      <c r="Q590" s="182">
        <v>1</v>
      </c>
      <c r="R590" s="182">
        <f>Q590*H590</f>
        <v>3</v>
      </c>
      <c r="S590" s="182">
        <v>0</v>
      </c>
      <c r="T590" s="183">
        <f>S590*H590</f>
        <v>0</v>
      </c>
      <c r="U590" s="100"/>
      <c r="V590" s="100"/>
      <c r="W590" s="100"/>
      <c r="X590" s="100"/>
      <c r="Y590" s="100"/>
      <c r="Z590" s="100"/>
      <c r="AA590" s="100"/>
      <c r="AB590" s="100"/>
      <c r="AC590" s="100"/>
      <c r="AD590" s="100"/>
      <c r="AE590" s="100"/>
      <c r="AR590" s="184" t="s">
        <v>178</v>
      </c>
      <c r="AT590" s="184" t="s">
        <v>467</v>
      </c>
      <c r="AU590" s="184" t="s">
        <v>82</v>
      </c>
      <c r="AY590" s="88" t="s">
        <v>124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88" t="s">
        <v>80</v>
      </c>
      <c r="BK590" s="185">
        <f>ROUND(I590*H590,2)</f>
        <v>0</v>
      </c>
      <c r="BL590" s="88" t="s">
        <v>129</v>
      </c>
      <c r="BM590" s="184" t="s">
        <v>871</v>
      </c>
    </row>
    <row r="591" spans="1:65" s="99" customFormat="1" ht="19.2" x14ac:dyDescent="0.2">
      <c r="A591" s="100"/>
      <c r="B591" s="97"/>
      <c r="C591" s="100"/>
      <c r="D591" s="186" t="s">
        <v>221</v>
      </c>
      <c r="E591" s="100"/>
      <c r="F591" s="187" t="s">
        <v>872</v>
      </c>
      <c r="G591" s="100"/>
      <c r="H591" s="100"/>
      <c r="I591" s="100"/>
      <c r="J591" s="100"/>
      <c r="K591" s="100"/>
      <c r="L591" s="97"/>
      <c r="M591" s="188"/>
      <c r="N591" s="189"/>
      <c r="O591" s="190"/>
      <c r="P591" s="190"/>
      <c r="Q591" s="190"/>
      <c r="R591" s="190"/>
      <c r="S591" s="190"/>
      <c r="T591" s="191"/>
      <c r="U591" s="100"/>
      <c r="V591" s="100"/>
      <c r="W591" s="100"/>
      <c r="X591" s="100"/>
      <c r="Y591" s="100"/>
      <c r="Z591" s="100"/>
      <c r="AA591" s="100"/>
      <c r="AB591" s="100"/>
      <c r="AC591" s="100"/>
      <c r="AD591" s="100"/>
      <c r="AE591" s="100"/>
      <c r="AT591" s="88" t="s">
        <v>221</v>
      </c>
      <c r="AU591" s="88" t="s">
        <v>82</v>
      </c>
    </row>
    <row r="592" spans="1:65" s="99" customFormat="1" ht="21.75" customHeight="1" x14ac:dyDescent="0.2">
      <c r="A592" s="100"/>
      <c r="B592" s="97"/>
      <c r="C592" s="173">
        <v>112</v>
      </c>
      <c r="D592" s="173" t="s">
        <v>125</v>
      </c>
      <c r="E592" s="174" t="s">
        <v>874</v>
      </c>
      <c r="F592" s="175" t="s">
        <v>875</v>
      </c>
      <c r="G592" s="176" t="s">
        <v>181</v>
      </c>
      <c r="H592" s="177">
        <v>240</v>
      </c>
      <c r="I592" s="86">
        <v>0</v>
      </c>
      <c r="J592" s="178">
        <f>ROUND(I592*H592,2)</f>
        <v>0</v>
      </c>
      <c r="K592" s="179"/>
      <c r="L592" s="97"/>
      <c r="M592" s="180" t="s">
        <v>1</v>
      </c>
      <c r="N592" s="181" t="s">
        <v>37</v>
      </c>
      <c r="O592" s="182">
        <v>5.8000000000000003E-2</v>
      </c>
      <c r="P592" s="182">
        <f>O592*H592</f>
        <v>13.92</v>
      </c>
      <c r="Q592" s="182">
        <v>0</v>
      </c>
      <c r="R592" s="182">
        <f>Q592*H592</f>
        <v>0</v>
      </c>
      <c r="S592" s="182">
        <v>0</v>
      </c>
      <c r="T592" s="183">
        <f>S592*H592</f>
        <v>0</v>
      </c>
      <c r="U592" s="100"/>
      <c r="V592" s="100"/>
      <c r="W592" s="100"/>
      <c r="X592" s="100"/>
      <c r="Y592" s="100"/>
      <c r="Z592" s="100"/>
      <c r="AA592" s="100"/>
      <c r="AB592" s="100"/>
      <c r="AC592" s="100"/>
      <c r="AD592" s="100"/>
      <c r="AE592" s="100"/>
      <c r="AR592" s="184" t="s">
        <v>129</v>
      </c>
      <c r="AT592" s="184" t="s">
        <v>125</v>
      </c>
      <c r="AU592" s="184" t="s">
        <v>82</v>
      </c>
      <c r="AY592" s="88" t="s">
        <v>124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88" t="s">
        <v>80</v>
      </c>
      <c r="BK592" s="185">
        <f>ROUND(I592*H592,2)</f>
        <v>0</v>
      </c>
      <c r="BL592" s="88" t="s">
        <v>129</v>
      </c>
      <c r="BM592" s="184" t="s">
        <v>876</v>
      </c>
    </row>
    <row r="593" spans="1:65" s="192" customFormat="1" x14ac:dyDescent="0.2">
      <c r="B593" s="193"/>
      <c r="D593" s="186" t="s">
        <v>131</v>
      </c>
      <c r="E593" s="194" t="s">
        <v>1</v>
      </c>
      <c r="F593" s="195" t="s">
        <v>867</v>
      </c>
      <c r="H593" s="196">
        <v>240</v>
      </c>
      <c r="L593" s="193"/>
      <c r="M593" s="197"/>
      <c r="N593" s="198"/>
      <c r="O593" s="198"/>
      <c r="P593" s="198"/>
      <c r="Q593" s="198"/>
      <c r="R593" s="198"/>
      <c r="S593" s="198"/>
      <c r="T593" s="199"/>
      <c r="AT593" s="194" t="s">
        <v>131</v>
      </c>
      <c r="AU593" s="194" t="s">
        <v>82</v>
      </c>
      <c r="AV593" s="192" t="s">
        <v>82</v>
      </c>
      <c r="AW593" s="192" t="s">
        <v>28</v>
      </c>
      <c r="AX593" s="192" t="s">
        <v>80</v>
      </c>
      <c r="AY593" s="194" t="s">
        <v>124</v>
      </c>
    </row>
    <row r="594" spans="1:65" s="99" customFormat="1" ht="21.75" customHeight="1" x14ac:dyDescent="0.2">
      <c r="A594" s="100"/>
      <c r="B594" s="97"/>
      <c r="C594" s="173">
        <v>113</v>
      </c>
      <c r="D594" s="173" t="s">
        <v>125</v>
      </c>
      <c r="E594" s="174" t="s">
        <v>878</v>
      </c>
      <c r="F594" s="175" t="s">
        <v>879</v>
      </c>
      <c r="G594" s="176" t="s">
        <v>128</v>
      </c>
      <c r="H594" s="177">
        <v>194.88</v>
      </c>
      <c r="I594" s="86">
        <v>0</v>
      </c>
      <c r="J594" s="178">
        <f>ROUND(I594*H594,2)</f>
        <v>0</v>
      </c>
      <c r="K594" s="179"/>
      <c r="L594" s="97"/>
      <c r="M594" s="180" t="s">
        <v>1</v>
      </c>
      <c r="N594" s="181" t="s">
        <v>37</v>
      </c>
      <c r="O594" s="182">
        <v>0.93600000000000005</v>
      </c>
      <c r="P594" s="182">
        <f>O594*H594</f>
        <v>182.40768</v>
      </c>
      <c r="Q594" s="182">
        <v>0</v>
      </c>
      <c r="R594" s="182">
        <f>Q594*H594</f>
        <v>0</v>
      </c>
      <c r="S594" s="182">
        <v>0</v>
      </c>
      <c r="T594" s="183">
        <f>S594*H594</f>
        <v>0</v>
      </c>
      <c r="U594" s="100"/>
      <c r="V594" s="100"/>
      <c r="W594" s="100"/>
      <c r="X594" s="100"/>
      <c r="Y594" s="100"/>
      <c r="Z594" s="100"/>
      <c r="AA594" s="100"/>
      <c r="AB594" s="100"/>
      <c r="AC594" s="100"/>
      <c r="AD594" s="100"/>
      <c r="AE594" s="100"/>
      <c r="AR594" s="184" t="s">
        <v>129</v>
      </c>
      <c r="AT594" s="184" t="s">
        <v>125</v>
      </c>
      <c r="AU594" s="184" t="s">
        <v>82</v>
      </c>
      <c r="AY594" s="88" t="s">
        <v>124</v>
      </c>
      <c r="BE594" s="185">
        <f>IF(N594="základní",J594,0)</f>
        <v>0</v>
      </c>
      <c r="BF594" s="185">
        <f>IF(N594="snížená",J594,0)</f>
        <v>0</v>
      </c>
      <c r="BG594" s="185">
        <f>IF(N594="zákl. přenesená",J594,0)</f>
        <v>0</v>
      </c>
      <c r="BH594" s="185">
        <f>IF(N594="sníž. přenesená",J594,0)</f>
        <v>0</v>
      </c>
      <c r="BI594" s="185">
        <f>IF(N594="nulová",J594,0)</f>
        <v>0</v>
      </c>
      <c r="BJ594" s="88" t="s">
        <v>80</v>
      </c>
      <c r="BK594" s="185">
        <f>ROUND(I594*H594,2)</f>
        <v>0</v>
      </c>
      <c r="BL594" s="88" t="s">
        <v>129</v>
      </c>
      <c r="BM594" s="184" t="s">
        <v>880</v>
      </c>
    </row>
    <row r="595" spans="1:65" s="192" customFormat="1" x14ac:dyDescent="0.2">
      <c r="B595" s="193"/>
      <c r="D595" s="186" t="s">
        <v>131</v>
      </c>
      <c r="E595" s="194" t="s">
        <v>1</v>
      </c>
      <c r="F595" s="195" t="s">
        <v>856</v>
      </c>
      <c r="H595" s="196">
        <v>194.88</v>
      </c>
      <c r="L595" s="193"/>
      <c r="M595" s="197"/>
      <c r="N595" s="198"/>
      <c r="O595" s="198"/>
      <c r="P595" s="198"/>
      <c r="Q595" s="198"/>
      <c r="R595" s="198"/>
      <c r="S595" s="198"/>
      <c r="T595" s="199"/>
      <c r="AT595" s="194" t="s">
        <v>131</v>
      </c>
      <c r="AU595" s="194" t="s">
        <v>82</v>
      </c>
      <c r="AV595" s="192" t="s">
        <v>82</v>
      </c>
      <c r="AW595" s="192" t="s">
        <v>28</v>
      </c>
      <c r="AX595" s="192" t="s">
        <v>80</v>
      </c>
      <c r="AY595" s="194" t="s">
        <v>124</v>
      </c>
    </row>
    <row r="596" spans="1:65" s="99" customFormat="1" ht="21.75" customHeight="1" x14ac:dyDescent="0.2">
      <c r="A596" s="100"/>
      <c r="B596" s="97"/>
      <c r="C596" s="173">
        <v>114</v>
      </c>
      <c r="D596" s="173" t="s">
        <v>125</v>
      </c>
      <c r="E596" s="174" t="s">
        <v>882</v>
      </c>
      <c r="F596" s="175" t="s">
        <v>883</v>
      </c>
      <c r="G596" s="176" t="s">
        <v>185</v>
      </c>
      <c r="H596" s="177">
        <v>36</v>
      </c>
      <c r="I596" s="86">
        <v>0</v>
      </c>
      <c r="J596" s="178">
        <f>ROUND(I596*H596,2)</f>
        <v>0</v>
      </c>
      <c r="K596" s="179"/>
      <c r="L596" s="97"/>
      <c r="M596" s="180" t="s">
        <v>1</v>
      </c>
      <c r="N596" s="181" t="s">
        <v>37</v>
      </c>
      <c r="O596" s="182">
        <v>0.35</v>
      </c>
      <c r="P596" s="182">
        <f>O596*H596</f>
        <v>12.6</v>
      </c>
      <c r="Q596" s="182">
        <v>0.17993000000000001</v>
      </c>
      <c r="R596" s="182">
        <f>Q596*H596</f>
        <v>6.4774799999999999</v>
      </c>
      <c r="S596" s="182">
        <v>0</v>
      </c>
      <c r="T596" s="183">
        <f>S596*H596</f>
        <v>0</v>
      </c>
      <c r="U596" s="100"/>
      <c r="V596" s="100"/>
      <c r="W596" s="100"/>
      <c r="X596" s="100"/>
      <c r="Y596" s="100"/>
      <c r="Z596" s="100"/>
      <c r="AA596" s="100"/>
      <c r="AB596" s="100"/>
      <c r="AC596" s="100"/>
      <c r="AD596" s="100"/>
      <c r="AE596" s="100"/>
      <c r="AR596" s="184" t="s">
        <v>129</v>
      </c>
      <c r="AT596" s="184" t="s">
        <v>125</v>
      </c>
      <c r="AU596" s="184" t="s">
        <v>82</v>
      </c>
      <c r="AY596" s="88" t="s">
        <v>124</v>
      </c>
      <c r="BE596" s="185">
        <f>IF(N596="základní",J596,0)</f>
        <v>0</v>
      </c>
      <c r="BF596" s="185">
        <f>IF(N596="snížená",J596,0)</f>
        <v>0</v>
      </c>
      <c r="BG596" s="185">
        <f>IF(N596="zákl. přenesená",J596,0)</f>
        <v>0</v>
      </c>
      <c r="BH596" s="185">
        <f>IF(N596="sníž. přenesená",J596,0)</f>
        <v>0</v>
      </c>
      <c r="BI596" s="185">
        <f>IF(N596="nulová",J596,0)</f>
        <v>0</v>
      </c>
      <c r="BJ596" s="88" t="s">
        <v>80</v>
      </c>
      <c r="BK596" s="185">
        <f>ROUND(I596*H596,2)</f>
        <v>0</v>
      </c>
      <c r="BL596" s="88" t="s">
        <v>129</v>
      </c>
      <c r="BM596" s="184" t="s">
        <v>884</v>
      </c>
    </row>
    <row r="597" spans="1:65" s="192" customFormat="1" x14ac:dyDescent="0.2">
      <c r="B597" s="193"/>
      <c r="D597" s="186" t="s">
        <v>131</v>
      </c>
      <c r="E597" s="194" t="s">
        <v>1</v>
      </c>
      <c r="F597" s="195" t="s">
        <v>368</v>
      </c>
      <c r="H597" s="196">
        <v>36</v>
      </c>
      <c r="L597" s="193"/>
      <c r="M597" s="197"/>
      <c r="N597" s="198"/>
      <c r="O597" s="198"/>
      <c r="P597" s="198"/>
      <c r="Q597" s="198"/>
      <c r="R597" s="198"/>
      <c r="S597" s="198"/>
      <c r="T597" s="199"/>
      <c r="AT597" s="194" t="s">
        <v>131</v>
      </c>
      <c r="AU597" s="194" t="s">
        <v>82</v>
      </c>
      <c r="AV597" s="192" t="s">
        <v>82</v>
      </c>
      <c r="AW597" s="192" t="s">
        <v>28</v>
      </c>
      <c r="AX597" s="192" t="s">
        <v>80</v>
      </c>
      <c r="AY597" s="194" t="s">
        <v>124</v>
      </c>
    </row>
    <row r="598" spans="1:65" s="99" customFormat="1" ht="16.5" customHeight="1" x14ac:dyDescent="0.2">
      <c r="A598" s="100"/>
      <c r="B598" s="97"/>
      <c r="C598" s="173">
        <v>115</v>
      </c>
      <c r="D598" s="173" t="s">
        <v>125</v>
      </c>
      <c r="E598" s="174" t="s">
        <v>886</v>
      </c>
      <c r="F598" s="175" t="s">
        <v>887</v>
      </c>
      <c r="G598" s="176" t="s">
        <v>554</v>
      </c>
      <c r="H598" s="177">
        <v>1</v>
      </c>
      <c r="I598" s="86">
        <v>0</v>
      </c>
      <c r="J598" s="178">
        <f>ROUND(I598*H598,2)</f>
        <v>0</v>
      </c>
      <c r="K598" s="179"/>
      <c r="L598" s="97"/>
      <c r="M598" s="180" t="s">
        <v>1</v>
      </c>
      <c r="N598" s="181" t="s">
        <v>37</v>
      </c>
      <c r="O598" s="182">
        <v>0.66700000000000004</v>
      </c>
      <c r="P598" s="182">
        <f>O598*H598</f>
        <v>0.66700000000000004</v>
      </c>
      <c r="Q598" s="182">
        <v>0.17612</v>
      </c>
      <c r="R598" s="182">
        <f>Q598*H598</f>
        <v>0.17612</v>
      </c>
      <c r="S598" s="182">
        <v>0</v>
      </c>
      <c r="T598" s="183">
        <f>S598*H598</f>
        <v>0</v>
      </c>
      <c r="U598" s="100"/>
      <c r="V598" s="100"/>
      <c r="W598" s="100"/>
      <c r="X598" s="100"/>
      <c r="Y598" s="100"/>
      <c r="Z598" s="100"/>
      <c r="AA598" s="100"/>
      <c r="AB598" s="100"/>
      <c r="AC598" s="100"/>
      <c r="AD598" s="100"/>
      <c r="AE598" s="100"/>
      <c r="AR598" s="184" t="s">
        <v>129</v>
      </c>
      <c r="AT598" s="184" t="s">
        <v>125</v>
      </c>
      <c r="AU598" s="184" t="s">
        <v>82</v>
      </c>
      <c r="AY598" s="88" t="s">
        <v>124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88" t="s">
        <v>80</v>
      </c>
      <c r="BK598" s="185">
        <f>ROUND(I598*H598,2)</f>
        <v>0</v>
      </c>
      <c r="BL598" s="88" t="s">
        <v>129</v>
      </c>
      <c r="BM598" s="184" t="s">
        <v>888</v>
      </c>
    </row>
    <row r="599" spans="1:65" s="192" customFormat="1" x14ac:dyDescent="0.2">
      <c r="B599" s="193"/>
      <c r="D599" s="186" t="s">
        <v>131</v>
      </c>
      <c r="E599" s="194" t="s">
        <v>1</v>
      </c>
      <c r="F599" s="195" t="s">
        <v>80</v>
      </c>
      <c r="H599" s="196">
        <v>1</v>
      </c>
      <c r="L599" s="193"/>
      <c r="M599" s="197"/>
      <c r="N599" s="198"/>
      <c r="O599" s="198"/>
      <c r="P599" s="198"/>
      <c r="Q599" s="198"/>
      <c r="R599" s="198"/>
      <c r="S599" s="198"/>
      <c r="T599" s="199"/>
      <c r="AT599" s="194" t="s">
        <v>131</v>
      </c>
      <c r="AU599" s="194" t="s">
        <v>82</v>
      </c>
      <c r="AV599" s="192" t="s">
        <v>82</v>
      </c>
      <c r="AW599" s="192" t="s">
        <v>28</v>
      </c>
      <c r="AX599" s="192" t="s">
        <v>80</v>
      </c>
      <c r="AY599" s="194" t="s">
        <v>124</v>
      </c>
    </row>
    <row r="600" spans="1:65" s="99" customFormat="1" ht="16.5" customHeight="1" x14ac:dyDescent="0.2">
      <c r="A600" s="100"/>
      <c r="B600" s="97"/>
      <c r="C600" s="173">
        <v>116</v>
      </c>
      <c r="D600" s="173" t="s">
        <v>125</v>
      </c>
      <c r="E600" s="174" t="s">
        <v>890</v>
      </c>
      <c r="F600" s="175" t="s">
        <v>891</v>
      </c>
      <c r="G600" s="176" t="s">
        <v>892</v>
      </c>
      <c r="H600" s="177">
        <v>130</v>
      </c>
      <c r="I600" s="86">
        <v>0</v>
      </c>
      <c r="J600" s="178">
        <f>ROUND(I600*H600,2)</f>
        <v>0</v>
      </c>
      <c r="K600" s="179"/>
      <c r="L600" s="97"/>
      <c r="M600" s="180" t="s">
        <v>1</v>
      </c>
      <c r="N600" s="181" t="s">
        <v>37</v>
      </c>
      <c r="O600" s="182">
        <v>0.184</v>
      </c>
      <c r="P600" s="182">
        <f>O600*H600</f>
        <v>23.919999999999998</v>
      </c>
      <c r="Q600" s="182">
        <v>3.0000000000000001E-5</v>
      </c>
      <c r="R600" s="182">
        <f>Q600*H600</f>
        <v>3.9000000000000003E-3</v>
      </c>
      <c r="S600" s="182">
        <v>0</v>
      </c>
      <c r="T600" s="183">
        <f>S600*H600</f>
        <v>0</v>
      </c>
      <c r="U600" s="100"/>
      <c r="V600" s="100"/>
      <c r="W600" s="100"/>
      <c r="X600" s="100"/>
      <c r="Y600" s="100"/>
      <c r="Z600" s="100"/>
      <c r="AA600" s="100"/>
      <c r="AB600" s="100"/>
      <c r="AC600" s="100"/>
      <c r="AD600" s="100"/>
      <c r="AE600" s="100"/>
      <c r="AR600" s="184" t="s">
        <v>129</v>
      </c>
      <c r="AT600" s="184" t="s">
        <v>125</v>
      </c>
      <c r="AU600" s="184" t="s">
        <v>82</v>
      </c>
      <c r="AY600" s="88" t="s">
        <v>124</v>
      </c>
      <c r="BE600" s="185">
        <f>IF(N600="základní",J600,0)</f>
        <v>0</v>
      </c>
      <c r="BF600" s="185">
        <f>IF(N600="snížená",J600,0)</f>
        <v>0</v>
      </c>
      <c r="BG600" s="185">
        <f>IF(N600="zákl. přenesená",J600,0)</f>
        <v>0</v>
      </c>
      <c r="BH600" s="185">
        <f>IF(N600="sníž. přenesená",J600,0)</f>
        <v>0</v>
      </c>
      <c r="BI600" s="185">
        <f>IF(N600="nulová",J600,0)</f>
        <v>0</v>
      </c>
      <c r="BJ600" s="88" t="s">
        <v>80</v>
      </c>
      <c r="BK600" s="185">
        <f>ROUND(I600*H600,2)</f>
        <v>0</v>
      </c>
      <c r="BL600" s="88" t="s">
        <v>129</v>
      </c>
      <c r="BM600" s="184" t="s">
        <v>893</v>
      </c>
    </row>
    <row r="601" spans="1:65" s="192" customFormat="1" x14ac:dyDescent="0.2">
      <c r="B601" s="193"/>
      <c r="D601" s="186" t="s">
        <v>131</v>
      </c>
      <c r="E601" s="194" t="s">
        <v>1</v>
      </c>
      <c r="F601" s="195" t="s">
        <v>894</v>
      </c>
      <c r="H601" s="196">
        <v>130</v>
      </c>
      <c r="L601" s="193"/>
      <c r="M601" s="197"/>
      <c r="N601" s="198"/>
      <c r="O601" s="198"/>
      <c r="P601" s="198"/>
      <c r="Q601" s="198"/>
      <c r="R601" s="198"/>
      <c r="S601" s="198"/>
      <c r="T601" s="199"/>
      <c r="AT601" s="194" t="s">
        <v>131</v>
      </c>
      <c r="AU601" s="194" t="s">
        <v>82</v>
      </c>
      <c r="AV601" s="192" t="s">
        <v>82</v>
      </c>
      <c r="AW601" s="192" t="s">
        <v>28</v>
      </c>
      <c r="AX601" s="192" t="s">
        <v>80</v>
      </c>
      <c r="AY601" s="194" t="s">
        <v>124</v>
      </c>
    </row>
    <row r="602" spans="1:65" s="99" customFormat="1" ht="16.5" customHeight="1" x14ac:dyDescent="0.2">
      <c r="A602" s="100"/>
      <c r="B602" s="97"/>
      <c r="C602" s="173">
        <v>117</v>
      </c>
      <c r="D602" s="173" t="s">
        <v>125</v>
      </c>
      <c r="E602" s="174" t="s">
        <v>896</v>
      </c>
      <c r="F602" s="175" t="s">
        <v>897</v>
      </c>
      <c r="G602" s="176" t="s">
        <v>185</v>
      </c>
      <c r="H602" s="177">
        <v>300</v>
      </c>
      <c r="I602" s="86">
        <v>0</v>
      </c>
      <c r="J602" s="178">
        <f>ROUND(I602*H602,2)</f>
        <v>0</v>
      </c>
      <c r="K602" s="179"/>
      <c r="L602" s="97"/>
      <c r="M602" s="180" t="s">
        <v>1</v>
      </c>
      <c r="N602" s="181" t="s">
        <v>37</v>
      </c>
      <c r="O602" s="182">
        <v>0.30299999999999999</v>
      </c>
      <c r="P602" s="182">
        <f>O602*H602</f>
        <v>90.899999999999991</v>
      </c>
      <c r="Q602" s="182">
        <v>7.1900000000000002E-3</v>
      </c>
      <c r="R602" s="182">
        <f>Q602*H602</f>
        <v>2.157</v>
      </c>
      <c r="S602" s="182">
        <v>0</v>
      </c>
      <c r="T602" s="183">
        <f>S602*H602</f>
        <v>0</v>
      </c>
      <c r="U602" s="100"/>
      <c r="V602" s="100"/>
      <c r="W602" s="100"/>
      <c r="X602" s="100"/>
      <c r="Y602" s="100"/>
      <c r="Z602" s="100"/>
      <c r="AA602" s="100"/>
      <c r="AB602" s="100"/>
      <c r="AC602" s="100"/>
      <c r="AD602" s="100"/>
      <c r="AE602" s="100"/>
      <c r="AR602" s="184" t="s">
        <v>129</v>
      </c>
      <c r="AT602" s="184" t="s">
        <v>125</v>
      </c>
      <c r="AU602" s="184" t="s">
        <v>82</v>
      </c>
      <c r="AY602" s="88" t="s">
        <v>124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88" t="s">
        <v>80</v>
      </c>
      <c r="BK602" s="185">
        <f>ROUND(I602*H602,2)</f>
        <v>0</v>
      </c>
      <c r="BL602" s="88" t="s">
        <v>129</v>
      </c>
      <c r="BM602" s="184" t="s">
        <v>898</v>
      </c>
    </row>
    <row r="603" spans="1:65" s="99" customFormat="1" ht="38.4" x14ac:dyDescent="0.2">
      <c r="A603" s="100"/>
      <c r="B603" s="97"/>
      <c r="C603" s="100"/>
      <c r="D603" s="186" t="s">
        <v>221</v>
      </c>
      <c r="E603" s="100"/>
      <c r="F603" s="187" t="s">
        <v>899</v>
      </c>
      <c r="G603" s="100"/>
      <c r="H603" s="100"/>
      <c r="I603" s="100"/>
      <c r="J603" s="100"/>
      <c r="K603" s="100"/>
      <c r="L603" s="97"/>
      <c r="M603" s="188"/>
      <c r="N603" s="189"/>
      <c r="O603" s="190"/>
      <c r="P603" s="190"/>
      <c r="Q603" s="190"/>
      <c r="R603" s="190"/>
      <c r="S603" s="190"/>
      <c r="T603" s="191"/>
      <c r="U603" s="100"/>
      <c r="V603" s="100"/>
      <c r="W603" s="100"/>
      <c r="X603" s="100"/>
      <c r="Y603" s="100"/>
      <c r="Z603" s="100"/>
      <c r="AA603" s="100"/>
      <c r="AB603" s="100"/>
      <c r="AC603" s="100"/>
      <c r="AD603" s="100"/>
      <c r="AE603" s="100"/>
      <c r="AT603" s="88" t="s">
        <v>221</v>
      </c>
      <c r="AU603" s="88" t="s">
        <v>82</v>
      </c>
    </row>
    <row r="604" spans="1:65" s="192" customFormat="1" x14ac:dyDescent="0.2">
      <c r="B604" s="193"/>
      <c r="D604" s="186" t="s">
        <v>131</v>
      </c>
      <c r="E604" s="194" t="s">
        <v>1</v>
      </c>
      <c r="F604" s="195" t="s">
        <v>900</v>
      </c>
      <c r="H604" s="196">
        <v>300</v>
      </c>
      <c r="L604" s="193"/>
      <c r="M604" s="197"/>
      <c r="N604" s="198"/>
      <c r="O604" s="198"/>
      <c r="P604" s="198"/>
      <c r="Q604" s="198"/>
      <c r="R604" s="198"/>
      <c r="S604" s="198"/>
      <c r="T604" s="199"/>
      <c r="AT604" s="194" t="s">
        <v>131</v>
      </c>
      <c r="AU604" s="194" t="s">
        <v>82</v>
      </c>
      <c r="AV604" s="192" t="s">
        <v>82</v>
      </c>
      <c r="AW604" s="192" t="s">
        <v>28</v>
      </c>
      <c r="AX604" s="192" t="s">
        <v>80</v>
      </c>
      <c r="AY604" s="194" t="s">
        <v>124</v>
      </c>
    </row>
    <row r="605" spans="1:65" s="99" customFormat="1" ht="16.5" customHeight="1" x14ac:dyDescent="0.2">
      <c r="A605" s="100"/>
      <c r="B605" s="97"/>
      <c r="C605" s="173">
        <v>118</v>
      </c>
      <c r="D605" s="173" t="s">
        <v>125</v>
      </c>
      <c r="E605" s="174" t="s">
        <v>902</v>
      </c>
      <c r="F605" s="175" t="s">
        <v>903</v>
      </c>
      <c r="G605" s="176" t="s">
        <v>181</v>
      </c>
      <c r="H605" s="177">
        <v>13.51</v>
      </c>
      <c r="I605" s="86">
        <v>0</v>
      </c>
      <c r="J605" s="178">
        <f>ROUND(I605*H605,2)</f>
        <v>0</v>
      </c>
      <c r="K605" s="179"/>
      <c r="L605" s="97"/>
      <c r="M605" s="180" t="s">
        <v>1</v>
      </c>
      <c r="N605" s="181" t="s">
        <v>37</v>
      </c>
      <c r="O605" s="182">
        <v>0.98499999999999999</v>
      </c>
      <c r="P605" s="182">
        <f>O605*H605</f>
        <v>13.30735</v>
      </c>
      <c r="Q605" s="182">
        <v>1.98</v>
      </c>
      <c r="R605" s="182">
        <f>Q605*H605</f>
        <v>26.7498</v>
      </c>
      <c r="S605" s="182">
        <v>0</v>
      </c>
      <c r="T605" s="183">
        <f>S605*H605</f>
        <v>0</v>
      </c>
      <c r="U605" s="100"/>
      <c r="V605" s="100"/>
      <c r="W605" s="100"/>
      <c r="X605" s="100"/>
      <c r="Y605" s="100"/>
      <c r="Z605" s="100"/>
      <c r="AA605" s="100"/>
      <c r="AB605" s="100"/>
      <c r="AC605" s="100"/>
      <c r="AD605" s="100"/>
      <c r="AE605" s="100"/>
      <c r="AR605" s="184" t="s">
        <v>129</v>
      </c>
      <c r="AT605" s="184" t="s">
        <v>125</v>
      </c>
      <c r="AU605" s="184" t="s">
        <v>82</v>
      </c>
      <c r="AY605" s="88" t="s">
        <v>124</v>
      </c>
      <c r="BE605" s="185">
        <f>IF(N605="základní",J605,0)</f>
        <v>0</v>
      </c>
      <c r="BF605" s="185">
        <f>IF(N605="snížená",J605,0)</f>
        <v>0</v>
      </c>
      <c r="BG605" s="185">
        <f>IF(N605="zákl. přenesená",J605,0)</f>
        <v>0</v>
      </c>
      <c r="BH605" s="185">
        <f>IF(N605="sníž. přenesená",J605,0)</f>
        <v>0</v>
      </c>
      <c r="BI605" s="185">
        <f>IF(N605="nulová",J605,0)</f>
        <v>0</v>
      </c>
      <c r="BJ605" s="88" t="s">
        <v>80</v>
      </c>
      <c r="BK605" s="185">
        <f>ROUND(I605*H605,2)</f>
        <v>0</v>
      </c>
      <c r="BL605" s="88" t="s">
        <v>129</v>
      </c>
      <c r="BM605" s="184" t="s">
        <v>904</v>
      </c>
    </row>
    <row r="606" spans="1:65" s="192" customFormat="1" x14ac:dyDescent="0.2">
      <c r="B606" s="193"/>
      <c r="D606" s="186" t="s">
        <v>131</v>
      </c>
      <c r="E606" s="194" t="s">
        <v>1</v>
      </c>
      <c r="F606" s="195" t="s">
        <v>905</v>
      </c>
      <c r="H606" s="196">
        <v>13.51</v>
      </c>
      <c r="L606" s="193"/>
      <c r="M606" s="197"/>
      <c r="N606" s="198"/>
      <c r="O606" s="198"/>
      <c r="P606" s="198"/>
      <c r="Q606" s="198"/>
      <c r="R606" s="198"/>
      <c r="S606" s="198"/>
      <c r="T606" s="199"/>
      <c r="AT606" s="194" t="s">
        <v>131</v>
      </c>
      <c r="AU606" s="194" t="s">
        <v>82</v>
      </c>
      <c r="AV606" s="192" t="s">
        <v>82</v>
      </c>
      <c r="AW606" s="192" t="s">
        <v>28</v>
      </c>
      <c r="AX606" s="192" t="s">
        <v>80</v>
      </c>
      <c r="AY606" s="194" t="s">
        <v>124</v>
      </c>
    </row>
    <row r="607" spans="1:65" s="99" customFormat="1" ht="16.5" customHeight="1" x14ac:dyDescent="0.2">
      <c r="A607" s="100"/>
      <c r="B607" s="97"/>
      <c r="C607" s="173">
        <v>119</v>
      </c>
      <c r="D607" s="173" t="s">
        <v>125</v>
      </c>
      <c r="E607" s="174" t="s">
        <v>907</v>
      </c>
      <c r="F607" s="175" t="s">
        <v>908</v>
      </c>
      <c r="G607" s="176" t="s">
        <v>128</v>
      </c>
      <c r="H607" s="177">
        <v>3.4359999999999999</v>
      </c>
      <c r="I607" s="86">
        <v>0</v>
      </c>
      <c r="J607" s="178">
        <f>ROUND(I607*H607,2)</f>
        <v>0</v>
      </c>
      <c r="K607" s="179"/>
      <c r="L607" s="97"/>
      <c r="M607" s="180" t="s">
        <v>1</v>
      </c>
      <c r="N607" s="181" t="s">
        <v>37</v>
      </c>
      <c r="O607" s="182">
        <v>0.72099999999999997</v>
      </c>
      <c r="P607" s="182">
        <f>O607*H607</f>
        <v>2.4773559999999999</v>
      </c>
      <c r="Q607" s="182">
        <v>4.5799999999999999E-3</v>
      </c>
      <c r="R607" s="182">
        <f>Q607*H607</f>
        <v>1.5736879999999998E-2</v>
      </c>
      <c r="S607" s="182">
        <v>0</v>
      </c>
      <c r="T607" s="183">
        <f>S607*H607</f>
        <v>0</v>
      </c>
      <c r="U607" s="100"/>
      <c r="V607" s="100"/>
      <c r="W607" s="100"/>
      <c r="X607" s="100"/>
      <c r="Y607" s="100"/>
      <c r="Z607" s="100"/>
      <c r="AA607" s="100"/>
      <c r="AB607" s="100"/>
      <c r="AC607" s="100"/>
      <c r="AD607" s="100"/>
      <c r="AE607" s="100"/>
      <c r="AR607" s="184" t="s">
        <v>129</v>
      </c>
      <c r="AT607" s="184" t="s">
        <v>125</v>
      </c>
      <c r="AU607" s="184" t="s">
        <v>82</v>
      </c>
      <c r="AY607" s="88" t="s">
        <v>124</v>
      </c>
      <c r="BE607" s="185">
        <f>IF(N607="základní",J607,0)</f>
        <v>0</v>
      </c>
      <c r="BF607" s="185">
        <f>IF(N607="snížená",J607,0)</f>
        <v>0</v>
      </c>
      <c r="BG607" s="185">
        <f>IF(N607="zákl. přenesená",J607,0)</f>
        <v>0</v>
      </c>
      <c r="BH607" s="185">
        <f>IF(N607="sníž. přenesená",J607,0)</f>
        <v>0</v>
      </c>
      <c r="BI607" s="185">
        <f>IF(N607="nulová",J607,0)</f>
        <v>0</v>
      </c>
      <c r="BJ607" s="88" t="s">
        <v>80</v>
      </c>
      <c r="BK607" s="185">
        <f>ROUND(I607*H607,2)</f>
        <v>0</v>
      </c>
      <c r="BL607" s="88" t="s">
        <v>129</v>
      </c>
      <c r="BM607" s="184" t="s">
        <v>909</v>
      </c>
    </row>
    <row r="608" spans="1:65" s="192" customFormat="1" x14ac:dyDescent="0.2">
      <c r="B608" s="193"/>
      <c r="D608" s="186" t="s">
        <v>131</v>
      </c>
      <c r="E608" s="194" t="s">
        <v>1</v>
      </c>
      <c r="F608" s="195" t="s">
        <v>910</v>
      </c>
      <c r="H608" s="196">
        <v>3.4359999999999999</v>
      </c>
      <c r="L608" s="193"/>
      <c r="M608" s="197"/>
      <c r="N608" s="198"/>
      <c r="O608" s="198"/>
      <c r="P608" s="198"/>
      <c r="Q608" s="198"/>
      <c r="R608" s="198"/>
      <c r="S608" s="198"/>
      <c r="T608" s="199"/>
      <c r="AT608" s="194" t="s">
        <v>131</v>
      </c>
      <c r="AU608" s="194" t="s">
        <v>82</v>
      </c>
      <c r="AV608" s="192" t="s">
        <v>82</v>
      </c>
      <c r="AW608" s="192" t="s">
        <v>28</v>
      </c>
      <c r="AX608" s="192" t="s">
        <v>80</v>
      </c>
      <c r="AY608" s="194" t="s">
        <v>124</v>
      </c>
    </row>
    <row r="609" spans="1:65" s="99" customFormat="1" ht="16.5" customHeight="1" x14ac:dyDescent="0.2">
      <c r="A609" s="100"/>
      <c r="B609" s="97"/>
      <c r="C609" s="173">
        <v>120</v>
      </c>
      <c r="D609" s="173" t="s">
        <v>125</v>
      </c>
      <c r="E609" s="174" t="s">
        <v>912</v>
      </c>
      <c r="F609" s="175" t="s">
        <v>913</v>
      </c>
      <c r="G609" s="176" t="s">
        <v>181</v>
      </c>
      <c r="H609" s="177">
        <v>6.0519999999999996</v>
      </c>
      <c r="I609" s="86">
        <v>0</v>
      </c>
      <c r="J609" s="178">
        <f>ROUND(I609*H609,2)</f>
        <v>0</v>
      </c>
      <c r="K609" s="179"/>
      <c r="L609" s="97"/>
      <c r="M609" s="180" t="s">
        <v>1</v>
      </c>
      <c r="N609" s="181" t="s">
        <v>37</v>
      </c>
      <c r="O609" s="182">
        <v>0.58399999999999996</v>
      </c>
      <c r="P609" s="182">
        <f>O609*H609</f>
        <v>3.5343679999999997</v>
      </c>
      <c r="Q609" s="182">
        <v>2.2563399999999998</v>
      </c>
      <c r="R609" s="182">
        <f>Q609*H609</f>
        <v>13.655369679999998</v>
      </c>
      <c r="S609" s="182">
        <v>0</v>
      </c>
      <c r="T609" s="183">
        <f>S609*H609</f>
        <v>0</v>
      </c>
      <c r="U609" s="100"/>
      <c r="V609" s="100"/>
      <c r="W609" s="100"/>
      <c r="X609" s="100"/>
      <c r="Y609" s="100"/>
      <c r="Z609" s="100"/>
      <c r="AA609" s="100"/>
      <c r="AB609" s="100"/>
      <c r="AC609" s="100"/>
      <c r="AD609" s="100"/>
      <c r="AE609" s="100"/>
      <c r="AR609" s="184" t="s">
        <v>129</v>
      </c>
      <c r="AT609" s="184" t="s">
        <v>125</v>
      </c>
      <c r="AU609" s="184" t="s">
        <v>82</v>
      </c>
      <c r="AY609" s="88" t="s">
        <v>124</v>
      </c>
      <c r="BE609" s="185">
        <f>IF(N609="základní",J609,0)</f>
        <v>0</v>
      </c>
      <c r="BF609" s="185">
        <f>IF(N609="snížená",J609,0)</f>
        <v>0</v>
      </c>
      <c r="BG609" s="185">
        <f>IF(N609="zákl. přenesená",J609,0)</f>
        <v>0</v>
      </c>
      <c r="BH609" s="185">
        <f>IF(N609="sníž. přenesená",J609,0)</f>
        <v>0</v>
      </c>
      <c r="BI609" s="185">
        <f>IF(N609="nulová",J609,0)</f>
        <v>0</v>
      </c>
      <c r="BJ609" s="88" t="s">
        <v>80</v>
      </c>
      <c r="BK609" s="185">
        <f>ROUND(I609*H609,2)</f>
        <v>0</v>
      </c>
      <c r="BL609" s="88" t="s">
        <v>129</v>
      </c>
      <c r="BM609" s="184" t="s">
        <v>914</v>
      </c>
    </row>
    <row r="610" spans="1:65" s="99" customFormat="1" ht="19.2" x14ac:dyDescent="0.2">
      <c r="A610" s="100"/>
      <c r="B610" s="97"/>
      <c r="C610" s="100"/>
      <c r="D610" s="186" t="s">
        <v>221</v>
      </c>
      <c r="E610" s="100"/>
      <c r="F610" s="187" t="s">
        <v>915</v>
      </c>
      <c r="G610" s="100"/>
      <c r="H610" s="100"/>
      <c r="I610" s="100"/>
      <c r="J610" s="100"/>
      <c r="K610" s="100"/>
      <c r="L610" s="97"/>
      <c r="M610" s="188"/>
      <c r="N610" s="189"/>
      <c r="O610" s="190"/>
      <c r="P610" s="190"/>
      <c r="Q610" s="190"/>
      <c r="R610" s="190"/>
      <c r="S610" s="190"/>
      <c r="T610" s="191"/>
      <c r="U610" s="100"/>
      <c r="V610" s="100"/>
      <c r="W610" s="100"/>
      <c r="X610" s="100"/>
      <c r="Y610" s="100"/>
      <c r="Z610" s="100"/>
      <c r="AA610" s="100"/>
      <c r="AB610" s="100"/>
      <c r="AC610" s="100"/>
      <c r="AD610" s="100"/>
      <c r="AE610" s="100"/>
      <c r="AT610" s="88" t="s">
        <v>221</v>
      </c>
      <c r="AU610" s="88" t="s">
        <v>82</v>
      </c>
    </row>
    <row r="611" spans="1:65" s="192" customFormat="1" x14ac:dyDescent="0.2">
      <c r="B611" s="193"/>
      <c r="D611" s="186" t="s">
        <v>131</v>
      </c>
      <c r="E611" s="194" t="s">
        <v>1</v>
      </c>
      <c r="F611" s="195" t="s">
        <v>916</v>
      </c>
      <c r="H611" s="196">
        <v>6.0519999999999996</v>
      </c>
      <c r="L611" s="193"/>
      <c r="M611" s="197"/>
      <c r="N611" s="198"/>
      <c r="O611" s="198"/>
      <c r="P611" s="198"/>
      <c r="Q611" s="198"/>
      <c r="R611" s="198"/>
      <c r="S611" s="198"/>
      <c r="T611" s="199"/>
      <c r="AT611" s="194" t="s">
        <v>131</v>
      </c>
      <c r="AU611" s="194" t="s">
        <v>82</v>
      </c>
      <c r="AV611" s="192" t="s">
        <v>82</v>
      </c>
      <c r="AW611" s="192" t="s">
        <v>28</v>
      </c>
      <c r="AX611" s="192" t="s">
        <v>80</v>
      </c>
      <c r="AY611" s="194" t="s">
        <v>124</v>
      </c>
    </row>
    <row r="612" spans="1:65" s="99" customFormat="1" ht="16.5" customHeight="1" x14ac:dyDescent="0.2">
      <c r="A612" s="100"/>
      <c r="B612" s="97"/>
      <c r="C612" s="173">
        <v>121</v>
      </c>
      <c r="D612" s="173" t="s">
        <v>125</v>
      </c>
      <c r="E612" s="174" t="s">
        <v>918</v>
      </c>
      <c r="F612" s="175" t="s">
        <v>919</v>
      </c>
      <c r="G612" s="176" t="s">
        <v>128</v>
      </c>
      <c r="H612" s="177">
        <v>3.4359999999999999</v>
      </c>
      <c r="I612" s="86">
        <v>0</v>
      </c>
      <c r="J612" s="178">
        <f>ROUND(I612*H612,2)</f>
        <v>0</v>
      </c>
      <c r="K612" s="179"/>
      <c r="L612" s="97"/>
      <c r="M612" s="180" t="s">
        <v>1</v>
      </c>
      <c r="N612" s="181" t="s">
        <v>37</v>
      </c>
      <c r="O612" s="182">
        <v>0.28199999999999997</v>
      </c>
      <c r="P612" s="182">
        <f>O612*H612</f>
        <v>0.96895199999999992</v>
      </c>
      <c r="Q612" s="182">
        <v>0</v>
      </c>
      <c r="R612" s="182">
        <f>Q612*H612</f>
        <v>0</v>
      </c>
      <c r="S612" s="182">
        <v>0</v>
      </c>
      <c r="T612" s="183">
        <f>S612*H612</f>
        <v>0</v>
      </c>
      <c r="U612" s="100"/>
      <c r="V612" s="100"/>
      <c r="W612" s="100"/>
      <c r="X612" s="100"/>
      <c r="Y612" s="100"/>
      <c r="Z612" s="100"/>
      <c r="AA612" s="100"/>
      <c r="AB612" s="100"/>
      <c r="AC612" s="100"/>
      <c r="AD612" s="100"/>
      <c r="AE612" s="100"/>
      <c r="AR612" s="184" t="s">
        <v>129</v>
      </c>
      <c r="AT612" s="184" t="s">
        <v>125</v>
      </c>
      <c r="AU612" s="184" t="s">
        <v>82</v>
      </c>
      <c r="AY612" s="88" t="s">
        <v>124</v>
      </c>
      <c r="BE612" s="185">
        <f>IF(N612="základní",J612,0)</f>
        <v>0</v>
      </c>
      <c r="BF612" s="185">
        <f>IF(N612="snížená",J612,0)</f>
        <v>0</v>
      </c>
      <c r="BG612" s="185">
        <f>IF(N612="zákl. přenesená",J612,0)</f>
        <v>0</v>
      </c>
      <c r="BH612" s="185">
        <f>IF(N612="sníž. přenesená",J612,0)</f>
        <v>0</v>
      </c>
      <c r="BI612" s="185">
        <f>IF(N612="nulová",J612,0)</f>
        <v>0</v>
      </c>
      <c r="BJ612" s="88" t="s">
        <v>80</v>
      </c>
      <c r="BK612" s="185">
        <f>ROUND(I612*H612,2)</f>
        <v>0</v>
      </c>
      <c r="BL612" s="88" t="s">
        <v>129</v>
      </c>
      <c r="BM612" s="184" t="s">
        <v>920</v>
      </c>
    </row>
    <row r="613" spans="1:65" s="192" customFormat="1" x14ac:dyDescent="0.2">
      <c r="B613" s="193"/>
      <c r="D613" s="186" t="s">
        <v>131</v>
      </c>
      <c r="E613" s="194" t="s">
        <v>1</v>
      </c>
      <c r="F613" s="195" t="s">
        <v>910</v>
      </c>
      <c r="H613" s="196">
        <v>3.4359999999999999</v>
      </c>
      <c r="L613" s="193"/>
      <c r="M613" s="197"/>
      <c r="N613" s="198"/>
      <c r="O613" s="198"/>
      <c r="P613" s="198"/>
      <c r="Q613" s="198"/>
      <c r="R613" s="198"/>
      <c r="S613" s="198"/>
      <c r="T613" s="199"/>
      <c r="AT613" s="194" t="s">
        <v>131</v>
      </c>
      <c r="AU613" s="194" t="s">
        <v>82</v>
      </c>
      <c r="AV613" s="192" t="s">
        <v>82</v>
      </c>
      <c r="AW613" s="192" t="s">
        <v>28</v>
      </c>
      <c r="AX613" s="192" t="s">
        <v>80</v>
      </c>
      <c r="AY613" s="194" t="s">
        <v>124</v>
      </c>
    </row>
    <row r="614" spans="1:65" s="99" customFormat="1" ht="16.5" customHeight="1" x14ac:dyDescent="0.2">
      <c r="A614" s="100"/>
      <c r="B614" s="97"/>
      <c r="C614" s="173">
        <v>122</v>
      </c>
      <c r="D614" s="173" t="s">
        <v>125</v>
      </c>
      <c r="E614" s="174" t="s">
        <v>922</v>
      </c>
      <c r="F614" s="175" t="s">
        <v>923</v>
      </c>
      <c r="G614" s="176" t="s">
        <v>523</v>
      </c>
      <c r="H614" s="177">
        <v>1</v>
      </c>
      <c r="I614" s="86">
        <v>0</v>
      </c>
      <c r="J614" s="178">
        <f>ROUND(I614*H614,2)</f>
        <v>0</v>
      </c>
      <c r="K614" s="179"/>
      <c r="L614" s="97"/>
      <c r="M614" s="180" t="s">
        <v>1</v>
      </c>
      <c r="N614" s="181" t="s">
        <v>37</v>
      </c>
      <c r="O614" s="182">
        <v>6.2210000000000001</v>
      </c>
      <c r="P614" s="182">
        <f>O614*H614</f>
        <v>6.2210000000000001</v>
      </c>
      <c r="Q614" s="182">
        <v>0</v>
      </c>
      <c r="R614" s="182">
        <f>Q614*H614</f>
        <v>0</v>
      </c>
      <c r="S614" s="182">
        <v>0</v>
      </c>
      <c r="T614" s="183">
        <f>S614*H614</f>
        <v>0</v>
      </c>
      <c r="U614" s="100"/>
      <c r="V614" s="100"/>
      <c r="W614" s="100"/>
      <c r="X614" s="100"/>
      <c r="Y614" s="100"/>
      <c r="Z614" s="100"/>
      <c r="AA614" s="100"/>
      <c r="AB614" s="100"/>
      <c r="AC614" s="100"/>
      <c r="AD614" s="100"/>
      <c r="AE614" s="100"/>
      <c r="AR614" s="184" t="s">
        <v>129</v>
      </c>
      <c r="AT614" s="184" t="s">
        <v>125</v>
      </c>
      <c r="AU614" s="184" t="s">
        <v>82</v>
      </c>
      <c r="AY614" s="88" t="s">
        <v>124</v>
      </c>
      <c r="BE614" s="185">
        <f>IF(N614="základní",J614,0)</f>
        <v>0</v>
      </c>
      <c r="BF614" s="185">
        <f>IF(N614="snížená",J614,0)</f>
        <v>0</v>
      </c>
      <c r="BG614" s="185">
        <f>IF(N614="zákl. přenesená",J614,0)</f>
        <v>0</v>
      </c>
      <c r="BH614" s="185">
        <f>IF(N614="sníž. přenesená",J614,0)</f>
        <v>0</v>
      </c>
      <c r="BI614" s="185">
        <f>IF(N614="nulová",J614,0)</f>
        <v>0</v>
      </c>
      <c r="BJ614" s="88" t="s">
        <v>80</v>
      </c>
      <c r="BK614" s="185">
        <f>ROUND(I614*H614,2)</f>
        <v>0</v>
      </c>
      <c r="BL614" s="88" t="s">
        <v>129</v>
      </c>
      <c r="BM614" s="184" t="s">
        <v>924</v>
      </c>
    </row>
    <row r="615" spans="1:65" s="192" customFormat="1" x14ac:dyDescent="0.2">
      <c r="B615" s="193"/>
      <c r="D615" s="186" t="s">
        <v>131</v>
      </c>
      <c r="E615" s="194" t="s">
        <v>1</v>
      </c>
      <c r="F615" s="195" t="s">
        <v>80</v>
      </c>
      <c r="H615" s="196">
        <v>1</v>
      </c>
      <c r="L615" s="193"/>
      <c r="M615" s="197"/>
      <c r="N615" s="198"/>
      <c r="O615" s="198"/>
      <c r="P615" s="198"/>
      <c r="Q615" s="198"/>
      <c r="R615" s="198"/>
      <c r="S615" s="198"/>
      <c r="T615" s="199"/>
      <c r="AT615" s="194" t="s">
        <v>131</v>
      </c>
      <c r="AU615" s="194" t="s">
        <v>82</v>
      </c>
      <c r="AV615" s="192" t="s">
        <v>82</v>
      </c>
      <c r="AW615" s="192" t="s">
        <v>28</v>
      </c>
      <c r="AX615" s="192" t="s">
        <v>80</v>
      </c>
      <c r="AY615" s="194" t="s">
        <v>124</v>
      </c>
    </row>
    <row r="616" spans="1:65" s="99" customFormat="1" ht="21.75" customHeight="1" x14ac:dyDescent="0.2">
      <c r="A616" s="100"/>
      <c r="B616" s="97"/>
      <c r="C616" s="218">
        <v>123</v>
      </c>
      <c r="D616" s="218" t="s">
        <v>467</v>
      </c>
      <c r="E616" s="219" t="s">
        <v>926</v>
      </c>
      <c r="F616" s="220" t="s">
        <v>927</v>
      </c>
      <c r="G616" s="221" t="s">
        <v>554</v>
      </c>
      <c r="H616" s="222">
        <v>2</v>
      </c>
      <c r="I616" s="231">
        <v>0</v>
      </c>
      <c r="J616" s="223">
        <f>ROUND(I616*H616,2)</f>
        <v>0</v>
      </c>
      <c r="K616" s="224"/>
      <c r="L616" s="225"/>
      <c r="M616" s="226" t="s">
        <v>1</v>
      </c>
      <c r="N616" s="227" t="s">
        <v>37</v>
      </c>
      <c r="O616" s="182">
        <v>0</v>
      </c>
      <c r="P616" s="182">
        <f>O616*H616</f>
        <v>0</v>
      </c>
      <c r="Q616" s="182">
        <v>30.866</v>
      </c>
      <c r="R616" s="182">
        <f>Q616*H616</f>
        <v>61.731999999999999</v>
      </c>
      <c r="S616" s="182">
        <v>0</v>
      </c>
      <c r="T616" s="183">
        <f>S616*H616</f>
        <v>0</v>
      </c>
      <c r="U616" s="100"/>
      <c r="V616" s="100"/>
      <c r="W616" s="100"/>
      <c r="X616" s="100"/>
      <c r="Y616" s="100"/>
      <c r="Z616" s="100"/>
      <c r="AA616" s="100"/>
      <c r="AB616" s="100"/>
      <c r="AC616" s="100"/>
      <c r="AD616" s="100"/>
      <c r="AE616" s="100"/>
      <c r="AR616" s="184" t="s">
        <v>178</v>
      </c>
      <c r="AT616" s="184" t="s">
        <v>467</v>
      </c>
      <c r="AU616" s="184" t="s">
        <v>82</v>
      </c>
      <c r="AY616" s="88" t="s">
        <v>124</v>
      </c>
      <c r="BE616" s="185">
        <f>IF(N616="základní",J616,0)</f>
        <v>0</v>
      </c>
      <c r="BF616" s="185">
        <f>IF(N616="snížená",J616,0)</f>
        <v>0</v>
      </c>
      <c r="BG616" s="185">
        <f>IF(N616="zákl. přenesená",J616,0)</f>
        <v>0</v>
      </c>
      <c r="BH616" s="185">
        <f>IF(N616="sníž. přenesená",J616,0)</f>
        <v>0</v>
      </c>
      <c r="BI616" s="185">
        <f>IF(N616="nulová",J616,0)</f>
        <v>0</v>
      </c>
      <c r="BJ616" s="88" t="s">
        <v>80</v>
      </c>
      <c r="BK616" s="185">
        <f>ROUND(I616*H616,2)</f>
        <v>0</v>
      </c>
      <c r="BL616" s="88" t="s">
        <v>129</v>
      </c>
      <c r="BM616" s="184" t="s">
        <v>928</v>
      </c>
    </row>
    <row r="617" spans="1:65" s="192" customFormat="1" x14ac:dyDescent="0.2">
      <c r="B617" s="193"/>
      <c r="D617" s="186" t="s">
        <v>131</v>
      </c>
      <c r="E617" s="194" t="s">
        <v>1</v>
      </c>
      <c r="F617" s="195" t="s">
        <v>82</v>
      </c>
      <c r="H617" s="196">
        <v>2</v>
      </c>
      <c r="L617" s="193"/>
      <c r="M617" s="197"/>
      <c r="N617" s="198"/>
      <c r="O617" s="198"/>
      <c r="P617" s="198"/>
      <c r="Q617" s="198"/>
      <c r="R617" s="198"/>
      <c r="S617" s="198"/>
      <c r="T617" s="199"/>
      <c r="AT617" s="194" t="s">
        <v>131</v>
      </c>
      <c r="AU617" s="194" t="s">
        <v>82</v>
      </c>
      <c r="AV617" s="192" t="s">
        <v>82</v>
      </c>
      <c r="AW617" s="192" t="s">
        <v>28</v>
      </c>
      <c r="AX617" s="192" t="s">
        <v>80</v>
      </c>
      <c r="AY617" s="194" t="s">
        <v>124</v>
      </c>
    </row>
    <row r="618" spans="1:65" s="99" customFormat="1" ht="21.75" customHeight="1" x14ac:dyDescent="0.2">
      <c r="A618" s="100"/>
      <c r="B618" s="97"/>
      <c r="C618" s="218">
        <v>124</v>
      </c>
      <c r="D618" s="218" t="s">
        <v>467</v>
      </c>
      <c r="E618" s="219" t="s">
        <v>930</v>
      </c>
      <c r="F618" s="220" t="s">
        <v>931</v>
      </c>
      <c r="G618" s="221" t="s">
        <v>554</v>
      </c>
      <c r="H618" s="222">
        <v>1</v>
      </c>
      <c r="I618" s="231">
        <v>0</v>
      </c>
      <c r="J618" s="223">
        <f>ROUND(I618*H618,2)</f>
        <v>0</v>
      </c>
      <c r="K618" s="224"/>
      <c r="L618" s="225"/>
      <c r="M618" s="226" t="s">
        <v>1</v>
      </c>
      <c r="N618" s="227" t="s">
        <v>37</v>
      </c>
      <c r="O618" s="182">
        <v>0</v>
      </c>
      <c r="P618" s="182">
        <f>O618*H618</f>
        <v>0</v>
      </c>
      <c r="Q618" s="182">
        <v>13.555</v>
      </c>
      <c r="R618" s="182">
        <f>Q618*H618</f>
        <v>13.555</v>
      </c>
      <c r="S618" s="182">
        <v>0</v>
      </c>
      <c r="T618" s="183">
        <f>S618*H618</f>
        <v>0</v>
      </c>
      <c r="U618" s="100"/>
      <c r="V618" s="100"/>
      <c r="W618" s="100"/>
      <c r="X618" s="100"/>
      <c r="Y618" s="100"/>
      <c r="Z618" s="100"/>
      <c r="AA618" s="100"/>
      <c r="AB618" s="100"/>
      <c r="AC618" s="100"/>
      <c r="AD618" s="100"/>
      <c r="AE618" s="100"/>
      <c r="AR618" s="184" t="s">
        <v>178</v>
      </c>
      <c r="AT618" s="184" t="s">
        <v>467</v>
      </c>
      <c r="AU618" s="184" t="s">
        <v>82</v>
      </c>
      <c r="AY618" s="88" t="s">
        <v>124</v>
      </c>
      <c r="BE618" s="185">
        <f>IF(N618="základní",J618,0)</f>
        <v>0</v>
      </c>
      <c r="BF618" s="185">
        <f>IF(N618="snížená",J618,0)</f>
        <v>0</v>
      </c>
      <c r="BG618" s="185">
        <f>IF(N618="zákl. přenesená",J618,0)</f>
        <v>0</v>
      </c>
      <c r="BH618" s="185">
        <f>IF(N618="sníž. přenesená",J618,0)</f>
        <v>0</v>
      </c>
      <c r="BI618" s="185">
        <f>IF(N618="nulová",J618,0)</f>
        <v>0</v>
      </c>
      <c r="BJ618" s="88" t="s">
        <v>80</v>
      </c>
      <c r="BK618" s="185">
        <f>ROUND(I618*H618,2)</f>
        <v>0</v>
      </c>
      <c r="BL618" s="88" t="s">
        <v>129</v>
      </c>
      <c r="BM618" s="184" t="s">
        <v>932</v>
      </c>
    </row>
    <row r="619" spans="1:65" s="192" customFormat="1" x14ac:dyDescent="0.2">
      <c r="B619" s="193"/>
      <c r="D619" s="186" t="s">
        <v>131</v>
      </c>
      <c r="E619" s="194" t="s">
        <v>1</v>
      </c>
      <c r="F619" s="195" t="s">
        <v>80</v>
      </c>
      <c r="H619" s="196">
        <v>1</v>
      </c>
      <c r="L619" s="193"/>
      <c r="M619" s="197"/>
      <c r="N619" s="198"/>
      <c r="O619" s="198"/>
      <c r="P619" s="198"/>
      <c r="Q619" s="198"/>
      <c r="R619" s="198"/>
      <c r="S619" s="198"/>
      <c r="T619" s="199"/>
      <c r="AT619" s="194" t="s">
        <v>131</v>
      </c>
      <c r="AU619" s="194" t="s">
        <v>82</v>
      </c>
      <c r="AV619" s="192" t="s">
        <v>82</v>
      </c>
      <c r="AW619" s="192" t="s">
        <v>28</v>
      </c>
      <c r="AX619" s="192" t="s">
        <v>80</v>
      </c>
      <c r="AY619" s="194" t="s">
        <v>124</v>
      </c>
    </row>
    <row r="620" spans="1:65" s="99" customFormat="1" ht="21.75" customHeight="1" x14ac:dyDescent="0.2">
      <c r="A620" s="100"/>
      <c r="B620" s="97"/>
      <c r="C620" s="173">
        <v>125</v>
      </c>
      <c r="D620" s="173" t="s">
        <v>125</v>
      </c>
      <c r="E620" s="174" t="s">
        <v>934</v>
      </c>
      <c r="F620" s="175" t="s">
        <v>935</v>
      </c>
      <c r="G620" s="176" t="s">
        <v>523</v>
      </c>
      <c r="H620" s="177">
        <v>1</v>
      </c>
      <c r="I620" s="86">
        <v>0</v>
      </c>
      <c r="J620" s="178">
        <f>ROUND(I620*H620,2)</f>
        <v>0</v>
      </c>
      <c r="K620" s="179"/>
      <c r="L620" s="97"/>
      <c r="M620" s="180" t="s">
        <v>1</v>
      </c>
      <c r="N620" s="181" t="s">
        <v>37</v>
      </c>
      <c r="O620" s="182">
        <v>6.2210000000000001</v>
      </c>
      <c r="P620" s="182">
        <f>O620*H620</f>
        <v>6.2210000000000001</v>
      </c>
      <c r="Q620" s="182">
        <v>0</v>
      </c>
      <c r="R620" s="182">
        <f>Q620*H620</f>
        <v>0</v>
      </c>
      <c r="S620" s="182">
        <v>0</v>
      </c>
      <c r="T620" s="183">
        <f>S620*H620</f>
        <v>0</v>
      </c>
      <c r="U620" s="100"/>
      <c r="V620" s="100"/>
      <c r="W620" s="100"/>
      <c r="X620" s="100"/>
      <c r="Y620" s="100"/>
      <c r="Z620" s="100"/>
      <c r="AA620" s="100"/>
      <c r="AB620" s="100"/>
      <c r="AC620" s="100"/>
      <c r="AD620" s="100"/>
      <c r="AE620" s="100"/>
      <c r="AR620" s="184" t="s">
        <v>129</v>
      </c>
      <c r="AT620" s="184" t="s">
        <v>125</v>
      </c>
      <c r="AU620" s="184" t="s">
        <v>82</v>
      </c>
      <c r="AY620" s="88" t="s">
        <v>124</v>
      </c>
      <c r="BE620" s="185">
        <f>IF(N620="základní",J620,0)</f>
        <v>0</v>
      </c>
      <c r="BF620" s="185">
        <f>IF(N620="snížená",J620,0)</f>
        <v>0</v>
      </c>
      <c r="BG620" s="185">
        <f>IF(N620="zákl. přenesená",J620,0)</f>
        <v>0</v>
      </c>
      <c r="BH620" s="185">
        <f>IF(N620="sníž. přenesená",J620,0)</f>
        <v>0</v>
      </c>
      <c r="BI620" s="185">
        <f>IF(N620="nulová",J620,0)</f>
        <v>0</v>
      </c>
      <c r="BJ620" s="88" t="s">
        <v>80</v>
      </c>
      <c r="BK620" s="185">
        <f>ROUND(I620*H620,2)</f>
        <v>0</v>
      </c>
      <c r="BL620" s="88" t="s">
        <v>129</v>
      </c>
      <c r="BM620" s="184" t="s">
        <v>936</v>
      </c>
    </row>
    <row r="621" spans="1:65" s="192" customFormat="1" x14ac:dyDescent="0.2">
      <c r="B621" s="193"/>
      <c r="D621" s="186" t="s">
        <v>131</v>
      </c>
      <c r="E621" s="194" t="s">
        <v>1</v>
      </c>
      <c r="F621" s="195" t="s">
        <v>80</v>
      </c>
      <c r="H621" s="196">
        <v>1</v>
      </c>
      <c r="L621" s="193"/>
      <c r="M621" s="197"/>
      <c r="N621" s="198"/>
      <c r="O621" s="198"/>
      <c r="P621" s="198"/>
      <c r="Q621" s="198"/>
      <c r="R621" s="198"/>
      <c r="S621" s="198"/>
      <c r="T621" s="199"/>
      <c r="AT621" s="194" t="s">
        <v>131</v>
      </c>
      <c r="AU621" s="194" t="s">
        <v>82</v>
      </c>
      <c r="AV621" s="192" t="s">
        <v>82</v>
      </c>
      <c r="AW621" s="192" t="s">
        <v>28</v>
      </c>
      <c r="AX621" s="192" t="s">
        <v>80</v>
      </c>
      <c r="AY621" s="194" t="s">
        <v>124</v>
      </c>
    </row>
    <row r="622" spans="1:65" s="99" customFormat="1" ht="16.5" customHeight="1" x14ac:dyDescent="0.2">
      <c r="A622" s="100"/>
      <c r="B622" s="97"/>
      <c r="C622" s="218">
        <v>126</v>
      </c>
      <c r="D622" s="218" t="s">
        <v>467</v>
      </c>
      <c r="E622" s="219" t="s">
        <v>938</v>
      </c>
      <c r="F622" s="220" t="s">
        <v>939</v>
      </c>
      <c r="G622" s="221" t="s">
        <v>554</v>
      </c>
      <c r="H622" s="222">
        <v>2</v>
      </c>
      <c r="I622" s="231">
        <v>0</v>
      </c>
      <c r="J622" s="223">
        <f>ROUND(I622*H622,2)</f>
        <v>0</v>
      </c>
      <c r="K622" s="224"/>
      <c r="L622" s="225"/>
      <c r="M622" s="226" t="s">
        <v>1</v>
      </c>
      <c r="N622" s="227" t="s">
        <v>37</v>
      </c>
      <c r="O622" s="182">
        <v>0</v>
      </c>
      <c r="P622" s="182">
        <f>O622*H622</f>
        <v>0</v>
      </c>
      <c r="Q622" s="182">
        <v>15</v>
      </c>
      <c r="R622" s="182">
        <f>Q622*H622</f>
        <v>30</v>
      </c>
      <c r="S622" s="182">
        <v>0</v>
      </c>
      <c r="T622" s="183">
        <f>S622*H622</f>
        <v>0</v>
      </c>
      <c r="U622" s="100"/>
      <c r="V622" s="100"/>
      <c r="W622" s="100"/>
      <c r="X622" s="100"/>
      <c r="Y622" s="100"/>
      <c r="Z622" s="100"/>
      <c r="AA622" s="100"/>
      <c r="AB622" s="100"/>
      <c r="AC622" s="100"/>
      <c r="AD622" s="100"/>
      <c r="AE622" s="100"/>
      <c r="AR622" s="184" t="s">
        <v>178</v>
      </c>
      <c r="AT622" s="184" t="s">
        <v>467</v>
      </c>
      <c r="AU622" s="184" t="s">
        <v>82</v>
      </c>
      <c r="AY622" s="88" t="s">
        <v>124</v>
      </c>
      <c r="BE622" s="185">
        <f>IF(N622="základní",J622,0)</f>
        <v>0</v>
      </c>
      <c r="BF622" s="185">
        <f>IF(N622="snížená",J622,0)</f>
        <v>0</v>
      </c>
      <c r="BG622" s="185">
        <f>IF(N622="zákl. přenesená",J622,0)</f>
        <v>0</v>
      </c>
      <c r="BH622" s="185">
        <f>IF(N622="sníž. přenesená",J622,0)</f>
        <v>0</v>
      </c>
      <c r="BI622" s="185">
        <f>IF(N622="nulová",J622,0)</f>
        <v>0</v>
      </c>
      <c r="BJ622" s="88" t="s">
        <v>80</v>
      </c>
      <c r="BK622" s="185">
        <f>ROUND(I622*H622,2)</f>
        <v>0</v>
      </c>
      <c r="BL622" s="88" t="s">
        <v>129</v>
      </c>
      <c r="BM622" s="184" t="s">
        <v>940</v>
      </c>
    </row>
    <row r="623" spans="1:65" s="192" customFormat="1" x14ac:dyDescent="0.2">
      <c r="B623" s="193"/>
      <c r="D623" s="186" t="s">
        <v>131</v>
      </c>
      <c r="E623" s="194" t="s">
        <v>1</v>
      </c>
      <c r="F623" s="195" t="s">
        <v>82</v>
      </c>
      <c r="H623" s="196">
        <v>2</v>
      </c>
      <c r="L623" s="193"/>
      <c r="M623" s="197"/>
      <c r="N623" s="198"/>
      <c r="O623" s="198"/>
      <c r="P623" s="198"/>
      <c r="Q623" s="198"/>
      <c r="R623" s="198"/>
      <c r="S623" s="198"/>
      <c r="T623" s="199"/>
      <c r="AT623" s="194" t="s">
        <v>131</v>
      </c>
      <c r="AU623" s="194" t="s">
        <v>82</v>
      </c>
      <c r="AV623" s="192" t="s">
        <v>82</v>
      </c>
      <c r="AW623" s="192" t="s">
        <v>28</v>
      </c>
      <c r="AX623" s="192" t="s">
        <v>80</v>
      </c>
      <c r="AY623" s="194" t="s">
        <v>124</v>
      </c>
    </row>
    <row r="624" spans="1:65" s="99" customFormat="1" ht="16.5" customHeight="1" x14ac:dyDescent="0.2">
      <c r="A624" s="100"/>
      <c r="B624" s="97"/>
      <c r="C624" s="218">
        <v>127</v>
      </c>
      <c r="D624" s="218" t="s">
        <v>467</v>
      </c>
      <c r="E624" s="219" t="s">
        <v>942</v>
      </c>
      <c r="F624" s="220" t="s">
        <v>943</v>
      </c>
      <c r="G624" s="221" t="s">
        <v>554</v>
      </c>
      <c r="H624" s="222">
        <v>1</v>
      </c>
      <c r="I624" s="231">
        <v>0</v>
      </c>
      <c r="J624" s="223">
        <f>ROUND(I624*H624,2)</f>
        <v>0</v>
      </c>
      <c r="K624" s="224"/>
      <c r="L624" s="225"/>
      <c r="M624" s="226" t="s">
        <v>1</v>
      </c>
      <c r="N624" s="227" t="s">
        <v>37</v>
      </c>
      <c r="O624" s="182">
        <v>0</v>
      </c>
      <c r="P624" s="182">
        <f>O624*H624</f>
        <v>0</v>
      </c>
      <c r="Q624" s="182">
        <v>5.5540000000000003</v>
      </c>
      <c r="R624" s="182">
        <f>Q624*H624</f>
        <v>5.5540000000000003</v>
      </c>
      <c r="S624" s="182">
        <v>0</v>
      </c>
      <c r="T624" s="183">
        <f>S624*H624</f>
        <v>0</v>
      </c>
      <c r="U624" s="100"/>
      <c r="V624" s="100"/>
      <c r="W624" s="100"/>
      <c r="X624" s="100"/>
      <c r="Y624" s="100"/>
      <c r="Z624" s="100"/>
      <c r="AA624" s="100"/>
      <c r="AB624" s="100"/>
      <c r="AC624" s="100"/>
      <c r="AD624" s="100"/>
      <c r="AE624" s="100"/>
      <c r="AR624" s="184" t="s">
        <v>178</v>
      </c>
      <c r="AT624" s="184" t="s">
        <v>467</v>
      </c>
      <c r="AU624" s="184" t="s">
        <v>82</v>
      </c>
      <c r="AY624" s="88" t="s">
        <v>124</v>
      </c>
      <c r="BE624" s="185">
        <f>IF(N624="základní",J624,0)</f>
        <v>0</v>
      </c>
      <c r="BF624" s="185">
        <f>IF(N624="snížená",J624,0)</f>
        <v>0</v>
      </c>
      <c r="BG624" s="185">
        <f>IF(N624="zákl. přenesená",J624,0)</f>
        <v>0</v>
      </c>
      <c r="BH624" s="185">
        <f>IF(N624="sníž. přenesená",J624,0)</f>
        <v>0</v>
      </c>
      <c r="BI624" s="185">
        <f>IF(N624="nulová",J624,0)</f>
        <v>0</v>
      </c>
      <c r="BJ624" s="88" t="s">
        <v>80</v>
      </c>
      <c r="BK624" s="185">
        <f>ROUND(I624*H624,2)</f>
        <v>0</v>
      </c>
      <c r="BL624" s="88" t="s">
        <v>129</v>
      </c>
      <c r="BM624" s="184" t="s">
        <v>944</v>
      </c>
    </row>
    <row r="625" spans="1:65" s="192" customFormat="1" x14ac:dyDescent="0.2">
      <c r="B625" s="193"/>
      <c r="D625" s="186" t="s">
        <v>131</v>
      </c>
      <c r="E625" s="194" t="s">
        <v>1</v>
      </c>
      <c r="F625" s="195" t="s">
        <v>80</v>
      </c>
      <c r="H625" s="196">
        <v>1</v>
      </c>
      <c r="L625" s="193"/>
      <c r="M625" s="197"/>
      <c r="N625" s="198"/>
      <c r="O625" s="198"/>
      <c r="P625" s="198"/>
      <c r="Q625" s="198"/>
      <c r="R625" s="198"/>
      <c r="S625" s="198"/>
      <c r="T625" s="199"/>
      <c r="AT625" s="194" t="s">
        <v>131</v>
      </c>
      <c r="AU625" s="194" t="s">
        <v>82</v>
      </c>
      <c r="AV625" s="192" t="s">
        <v>82</v>
      </c>
      <c r="AW625" s="192" t="s">
        <v>28</v>
      </c>
      <c r="AX625" s="192" t="s">
        <v>80</v>
      </c>
      <c r="AY625" s="194" t="s">
        <v>124</v>
      </c>
    </row>
    <row r="626" spans="1:65" s="99" customFormat="1" ht="16.5" customHeight="1" x14ac:dyDescent="0.2">
      <c r="A626" s="100"/>
      <c r="B626" s="97"/>
      <c r="C626" s="173">
        <v>128</v>
      </c>
      <c r="D626" s="173" t="s">
        <v>125</v>
      </c>
      <c r="E626" s="174" t="s">
        <v>946</v>
      </c>
      <c r="F626" s="175" t="s">
        <v>947</v>
      </c>
      <c r="G626" s="176" t="s">
        <v>181</v>
      </c>
      <c r="H626" s="177">
        <v>1.032</v>
      </c>
      <c r="I626" s="86">
        <v>0</v>
      </c>
      <c r="J626" s="178">
        <f>ROUND(I626*H626,2)</f>
        <v>0</v>
      </c>
      <c r="K626" s="179"/>
      <c r="L626" s="97"/>
      <c r="M626" s="180" t="s">
        <v>1</v>
      </c>
      <c r="N626" s="181" t="s">
        <v>37</v>
      </c>
      <c r="O626" s="182">
        <v>1.4339999999999999</v>
      </c>
      <c r="P626" s="182">
        <f>O626*H626</f>
        <v>1.4798879999999999</v>
      </c>
      <c r="Q626" s="182">
        <v>2.2563499999999999</v>
      </c>
      <c r="R626" s="182">
        <f>Q626*H626</f>
        <v>2.3285532</v>
      </c>
      <c r="S626" s="182">
        <v>0</v>
      </c>
      <c r="T626" s="183">
        <f>S626*H626</f>
        <v>0</v>
      </c>
      <c r="U626" s="100"/>
      <c r="V626" s="100"/>
      <c r="W626" s="100"/>
      <c r="X626" s="100"/>
      <c r="Y626" s="100"/>
      <c r="Z626" s="100"/>
      <c r="AA626" s="100"/>
      <c r="AB626" s="100"/>
      <c r="AC626" s="100"/>
      <c r="AD626" s="100"/>
      <c r="AE626" s="100"/>
      <c r="AR626" s="184" t="s">
        <v>129</v>
      </c>
      <c r="AT626" s="184" t="s">
        <v>125</v>
      </c>
      <c r="AU626" s="184" t="s">
        <v>82</v>
      </c>
      <c r="AY626" s="88" t="s">
        <v>124</v>
      </c>
      <c r="BE626" s="185">
        <f>IF(N626="základní",J626,0)</f>
        <v>0</v>
      </c>
      <c r="BF626" s="185">
        <f>IF(N626="snížená",J626,0)</f>
        <v>0</v>
      </c>
      <c r="BG626" s="185">
        <f>IF(N626="zákl. přenesená",J626,0)</f>
        <v>0</v>
      </c>
      <c r="BH626" s="185">
        <f>IF(N626="sníž. přenesená",J626,0)</f>
        <v>0</v>
      </c>
      <c r="BI626" s="185">
        <f>IF(N626="nulová",J626,0)</f>
        <v>0</v>
      </c>
      <c r="BJ626" s="88" t="s">
        <v>80</v>
      </c>
      <c r="BK626" s="185">
        <f>ROUND(I626*H626,2)</f>
        <v>0</v>
      </c>
      <c r="BL626" s="88" t="s">
        <v>129</v>
      </c>
      <c r="BM626" s="184" t="s">
        <v>948</v>
      </c>
    </row>
    <row r="627" spans="1:65" s="99" customFormat="1" ht="19.2" x14ac:dyDescent="0.2">
      <c r="A627" s="100"/>
      <c r="B627" s="97"/>
      <c r="C627" s="100"/>
      <c r="D627" s="186" t="s">
        <v>221</v>
      </c>
      <c r="E627" s="100"/>
      <c r="F627" s="187" t="s">
        <v>949</v>
      </c>
      <c r="G627" s="100"/>
      <c r="H627" s="100"/>
      <c r="I627" s="100"/>
      <c r="J627" s="100"/>
      <c r="K627" s="100"/>
      <c r="L627" s="97"/>
      <c r="M627" s="188"/>
      <c r="N627" s="189"/>
      <c r="O627" s="190"/>
      <c r="P627" s="190"/>
      <c r="Q627" s="190"/>
      <c r="R627" s="190"/>
      <c r="S627" s="190"/>
      <c r="T627" s="191"/>
      <c r="U627" s="100"/>
      <c r="V627" s="100"/>
      <c r="W627" s="100"/>
      <c r="X627" s="100"/>
      <c r="Y627" s="100"/>
      <c r="Z627" s="100"/>
      <c r="AA627" s="100"/>
      <c r="AB627" s="100"/>
      <c r="AC627" s="100"/>
      <c r="AD627" s="100"/>
      <c r="AE627" s="100"/>
      <c r="AT627" s="88" t="s">
        <v>221</v>
      </c>
      <c r="AU627" s="88" t="s">
        <v>82</v>
      </c>
    </row>
    <row r="628" spans="1:65" s="192" customFormat="1" x14ac:dyDescent="0.2">
      <c r="B628" s="193"/>
      <c r="D628" s="186" t="s">
        <v>131</v>
      </c>
      <c r="E628" s="194" t="s">
        <v>1</v>
      </c>
      <c r="F628" s="195" t="s">
        <v>950</v>
      </c>
      <c r="H628" s="196">
        <v>1.032</v>
      </c>
      <c r="L628" s="193"/>
      <c r="M628" s="197"/>
      <c r="N628" s="198"/>
      <c r="O628" s="198"/>
      <c r="P628" s="198"/>
      <c r="Q628" s="198"/>
      <c r="R628" s="198"/>
      <c r="S628" s="198"/>
      <c r="T628" s="199"/>
      <c r="AT628" s="194" t="s">
        <v>131</v>
      </c>
      <c r="AU628" s="194" t="s">
        <v>82</v>
      </c>
      <c r="AV628" s="192" t="s">
        <v>82</v>
      </c>
      <c r="AW628" s="192" t="s">
        <v>28</v>
      </c>
      <c r="AX628" s="192" t="s">
        <v>80</v>
      </c>
      <c r="AY628" s="194" t="s">
        <v>124</v>
      </c>
    </row>
    <row r="629" spans="1:65" s="99" customFormat="1" ht="16.5" customHeight="1" x14ac:dyDescent="0.2">
      <c r="A629" s="100"/>
      <c r="B629" s="97"/>
      <c r="C629" s="173">
        <v>129</v>
      </c>
      <c r="D629" s="173" t="s">
        <v>125</v>
      </c>
      <c r="E629" s="174" t="s">
        <v>951</v>
      </c>
      <c r="F629" s="175" t="s">
        <v>952</v>
      </c>
      <c r="G629" s="176" t="s">
        <v>185</v>
      </c>
      <c r="H629" s="177">
        <v>11.6</v>
      </c>
      <c r="I629" s="86">
        <v>0</v>
      </c>
      <c r="J629" s="178">
        <f>ROUND(I629*H629,2)</f>
        <v>0</v>
      </c>
      <c r="K629" s="179"/>
      <c r="L629" s="97"/>
      <c r="M629" s="180" t="s">
        <v>1</v>
      </c>
      <c r="N629" s="181" t="s">
        <v>37</v>
      </c>
      <c r="O629" s="182">
        <v>0.26</v>
      </c>
      <c r="P629" s="182">
        <f>O629*H629</f>
        <v>3.016</v>
      </c>
      <c r="Q629" s="182">
        <v>1.3699999999999999E-3</v>
      </c>
      <c r="R629" s="182">
        <f>Q629*H629</f>
        <v>1.5892E-2</v>
      </c>
      <c r="S629" s="182">
        <v>0</v>
      </c>
      <c r="T629" s="183">
        <f>S629*H629</f>
        <v>0</v>
      </c>
      <c r="U629" s="100"/>
      <c r="V629" s="100"/>
      <c r="W629" s="100"/>
      <c r="X629" s="100"/>
      <c r="Y629" s="100"/>
      <c r="Z629" s="100"/>
      <c r="AA629" s="100"/>
      <c r="AB629" s="100"/>
      <c r="AC629" s="100"/>
      <c r="AD629" s="100"/>
      <c r="AE629" s="100"/>
      <c r="AR629" s="184" t="s">
        <v>129</v>
      </c>
      <c r="AT629" s="184" t="s">
        <v>125</v>
      </c>
      <c r="AU629" s="184" t="s">
        <v>82</v>
      </c>
      <c r="AY629" s="88" t="s">
        <v>124</v>
      </c>
      <c r="BE629" s="185">
        <f>IF(N629="základní",J629,0)</f>
        <v>0</v>
      </c>
      <c r="BF629" s="185">
        <f>IF(N629="snížená",J629,0)</f>
        <v>0</v>
      </c>
      <c r="BG629" s="185">
        <f>IF(N629="zákl. přenesená",J629,0)</f>
        <v>0</v>
      </c>
      <c r="BH629" s="185">
        <f>IF(N629="sníž. přenesená",J629,0)</f>
        <v>0</v>
      </c>
      <c r="BI629" s="185">
        <f>IF(N629="nulová",J629,0)</f>
        <v>0</v>
      </c>
      <c r="BJ629" s="88" t="s">
        <v>80</v>
      </c>
      <c r="BK629" s="185">
        <f>ROUND(I629*H629,2)</f>
        <v>0</v>
      </c>
      <c r="BL629" s="88" t="s">
        <v>129</v>
      </c>
      <c r="BM629" s="184" t="s">
        <v>953</v>
      </c>
    </row>
    <row r="630" spans="1:65" s="99" customFormat="1" ht="19.2" x14ac:dyDescent="0.2">
      <c r="A630" s="100"/>
      <c r="B630" s="97"/>
      <c r="C630" s="100"/>
      <c r="D630" s="186" t="s">
        <v>221</v>
      </c>
      <c r="E630" s="100"/>
      <c r="F630" s="187" t="s">
        <v>954</v>
      </c>
      <c r="G630" s="100"/>
      <c r="H630" s="100"/>
      <c r="I630" s="100"/>
      <c r="J630" s="100"/>
      <c r="K630" s="100"/>
      <c r="L630" s="97"/>
      <c r="M630" s="188"/>
      <c r="N630" s="189"/>
      <c r="O630" s="190"/>
      <c r="P630" s="190"/>
      <c r="Q630" s="190"/>
      <c r="R630" s="190"/>
      <c r="S630" s="190"/>
      <c r="T630" s="191"/>
      <c r="U630" s="100"/>
      <c r="V630" s="100"/>
      <c r="W630" s="100"/>
      <c r="X630" s="100"/>
      <c r="Y630" s="100"/>
      <c r="Z630" s="100"/>
      <c r="AA630" s="100"/>
      <c r="AB630" s="100"/>
      <c r="AC630" s="100"/>
      <c r="AD630" s="100"/>
      <c r="AE630" s="100"/>
      <c r="AT630" s="88" t="s">
        <v>221</v>
      </c>
      <c r="AU630" s="88" t="s">
        <v>82</v>
      </c>
    </row>
    <row r="631" spans="1:65" s="192" customFormat="1" x14ac:dyDescent="0.2">
      <c r="B631" s="193"/>
      <c r="D631" s="186" t="s">
        <v>131</v>
      </c>
      <c r="E631" s="194" t="s">
        <v>1</v>
      </c>
      <c r="F631" s="195" t="s">
        <v>955</v>
      </c>
      <c r="H631" s="196">
        <v>11.6</v>
      </c>
      <c r="L631" s="193"/>
      <c r="M631" s="197"/>
      <c r="N631" s="198"/>
      <c r="O631" s="198"/>
      <c r="P631" s="198"/>
      <c r="Q631" s="198"/>
      <c r="R631" s="198"/>
      <c r="S631" s="198"/>
      <c r="T631" s="199"/>
      <c r="AT631" s="194" t="s">
        <v>131</v>
      </c>
      <c r="AU631" s="194" t="s">
        <v>82</v>
      </c>
      <c r="AV631" s="192" t="s">
        <v>82</v>
      </c>
      <c r="AW631" s="192" t="s">
        <v>28</v>
      </c>
      <c r="AX631" s="192" t="s">
        <v>80</v>
      </c>
      <c r="AY631" s="194" t="s">
        <v>124</v>
      </c>
    </row>
    <row r="632" spans="1:65" s="99" customFormat="1" ht="16.5" customHeight="1" x14ac:dyDescent="0.2">
      <c r="A632" s="100"/>
      <c r="B632" s="97"/>
      <c r="C632" s="173">
        <v>130</v>
      </c>
      <c r="D632" s="173" t="s">
        <v>125</v>
      </c>
      <c r="E632" s="174" t="s">
        <v>957</v>
      </c>
      <c r="F632" s="175" t="s">
        <v>958</v>
      </c>
      <c r="G632" s="176" t="s">
        <v>554</v>
      </c>
      <c r="H632" s="177">
        <v>4</v>
      </c>
      <c r="I632" s="86">
        <v>0</v>
      </c>
      <c r="J632" s="178">
        <f>ROUND(I632*H632,2)</f>
        <v>0</v>
      </c>
      <c r="K632" s="179"/>
      <c r="L632" s="97"/>
      <c r="M632" s="180" t="s">
        <v>1</v>
      </c>
      <c r="N632" s="181" t="s">
        <v>37</v>
      </c>
      <c r="O632" s="182">
        <v>1.5620000000000001</v>
      </c>
      <c r="P632" s="182">
        <f>O632*H632</f>
        <v>6.2480000000000002</v>
      </c>
      <c r="Q632" s="182">
        <v>1.0189999999999999E-2</v>
      </c>
      <c r="R632" s="182">
        <f>Q632*H632</f>
        <v>4.0759999999999998E-2</v>
      </c>
      <c r="S632" s="182">
        <v>0</v>
      </c>
      <c r="T632" s="183">
        <f>S632*H632</f>
        <v>0</v>
      </c>
      <c r="U632" s="100"/>
      <c r="V632" s="100"/>
      <c r="W632" s="100"/>
      <c r="X632" s="100"/>
      <c r="Y632" s="100"/>
      <c r="Z632" s="100"/>
      <c r="AA632" s="100"/>
      <c r="AB632" s="100"/>
      <c r="AC632" s="100"/>
      <c r="AD632" s="100"/>
      <c r="AE632" s="100"/>
      <c r="AR632" s="184" t="s">
        <v>129</v>
      </c>
      <c r="AT632" s="184" t="s">
        <v>125</v>
      </c>
      <c r="AU632" s="184" t="s">
        <v>82</v>
      </c>
      <c r="AY632" s="88" t="s">
        <v>124</v>
      </c>
      <c r="BE632" s="185">
        <f>IF(N632="základní",J632,0)</f>
        <v>0</v>
      </c>
      <c r="BF632" s="185">
        <f>IF(N632="snížená",J632,0)</f>
        <v>0</v>
      </c>
      <c r="BG632" s="185">
        <f>IF(N632="zákl. přenesená",J632,0)</f>
        <v>0</v>
      </c>
      <c r="BH632" s="185">
        <f>IF(N632="sníž. přenesená",J632,0)</f>
        <v>0</v>
      </c>
      <c r="BI632" s="185">
        <f>IF(N632="nulová",J632,0)</f>
        <v>0</v>
      </c>
      <c r="BJ632" s="88" t="s">
        <v>80</v>
      </c>
      <c r="BK632" s="185">
        <f>ROUND(I632*H632,2)</f>
        <v>0</v>
      </c>
      <c r="BL632" s="88" t="s">
        <v>129</v>
      </c>
      <c r="BM632" s="184" t="s">
        <v>959</v>
      </c>
    </row>
    <row r="633" spans="1:65" s="99" customFormat="1" ht="16.5" customHeight="1" x14ac:dyDescent="0.2">
      <c r="A633" s="100"/>
      <c r="B633" s="97"/>
      <c r="C633" s="218">
        <v>131</v>
      </c>
      <c r="D633" s="218" t="s">
        <v>467</v>
      </c>
      <c r="E633" s="219" t="s">
        <v>961</v>
      </c>
      <c r="F633" s="220" t="s">
        <v>962</v>
      </c>
      <c r="G633" s="221" t="s">
        <v>554</v>
      </c>
      <c r="H633" s="222">
        <v>2</v>
      </c>
      <c r="I633" s="231">
        <v>0</v>
      </c>
      <c r="J633" s="223">
        <f>ROUND(I633*H633,2)</f>
        <v>0</v>
      </c>
      <c r="K633" s="224"/>
      <c r="L633" s="225"/>
      <c r="M633" s="226" t="s">
        <v>1</v>
      </c>
      <c r="N633" s="227" t="s">
        <v>37</v>
      </c>
      <c r="O633" s="182">
        <v>0</v>
      </c>
      <c r="P633" s="182">
        <f>O633*H633</f>
        <v>0</v>
      </c>
      <c r="Q633" s="182">
        <v>0.37</v>
      </c>
      <c r="R633" s="182">
        <f>Q633*H633</f>
        <v>0.74</v>
      </c>
      <c r="S633" s="182">
        <v>0</v>
      </c>
      <c r="T633" s="183">
        <f>S633*H633</f>
        <v>0</v>
      </c>
      <c r="U633" s="100"/>
      <c r="V633" s="100"/>
      <c r="W633" s="100"/>
      <c r="X633" s="100"/>
      <c r="Y633" s="100"/>
      <c r="Z633" s="100"/>
      <c r="AA633" s="100"/>
      <c r="AB633" s="100"/>
      <c r="AC633" s="100"/>
      <c r="AD633" s="100"/>
      <c r="AE633" s="100"/>
      <c r="AR633" s="184" t="s">
        <v>178</v>
      </c>
      <c r="AT633" s="184" t="s">
        <v>467</v>
      </c>
      <c r="AU633" s="184" t="s">
        <v>82</v>
      </c>
      <c r="AY633" s="88" t="s">
        <v>124</v>
      </c>
      <c r="BE633" s="185">
        <f>IF(N633="základní",J633,0)</f>
        <v>0</v>
      </c>
      <c r="BF633" s="185">
        <f>IF(N633="snížená",J633,0)</f>
        <v>0</v>
      </c>
      <c r="BG633" s="185">
        <f>IF(N633="zákl. přenesená",J633,0)</f>
        <v>0</v>
      </c>
      <c r="BH633" s="185">
        <f>IF(N633="sníž. přenesená",J633,0)</f>
        <v>0</v>
      </c>
      <c r="BI633" s="185">
        <f>IF(N633="nulová",J633,0)</f>
        <v>0</v>
      </c>
      <c r="BJ633" s="88" t="s">
        <v>80</v>
      </c>
      <c r="BK633" s="185">
        <f>ROUND(I633*H633,2)</f>
        <v>0</v>
      </c>
      <c r="BL633" s="88" t="s">
        <v>129</v>
      </c>
      <c r="BM633" s="184" t="s">
        <v>963</v>
      </c>
    </row>
    <row r="634" spans="1:65" s="99" customFormat="1" ht="19.2" x14ac:dyDescent="0.2">
      <c r="A634" s="100"/>
      <c r="B634" s="97"/>
      <c r="C634" s="100"/>
      <c r="D634" s="186" t="s">
        <v>221</v>
      </c>
      <c r="E634" s="100"/>
      <c r="F634" s="187" t="s">
        <v>964</v>
      </c>
      <c r="G634" s="100"/>
      <c r="H634" s="100"/>
      <c r="I634" s="100"/>
      <c r="J634" s="100"/>
      <c r="K634" s="100"/>
      <c r="L634" s="97"/>
      <c r="M634" s="188"/>
      <c r="N634" s="189"/>
      <c r="O634" s="190"/>
      <c r="P634" s="190"/>
      <c r="Q634" s="190"/>
      <c r="R634" s="190"/>
      <c r="S634" s="190"/>
      <c r="T634" s="191"/>
      <c r="U634" s="100"/>
      <c r="V634" s="100"/>
      <c r="W634" s="100"/>
      <c r="X634" s="100"/>
      <c r="Y634" s="100"/>
      <c r="Z634" s="100"/>
      <c r="AA634" s="100"/>
      <c r="AB634" s="100"/>
      <c r="AC634" s="100"/>
      <c r="AD634" s="100"/>
      <c r="AE634" s="100"/>
      <c r="AT634" s="88" t="s">
        <v>221</v>
      </c>
      <c r="AU634" s="88" t="s">
        <v>82</v>
      </c>
    </row>
    <row r="635" spans="1:65" s="192" customFormat="1" x14ac:dyDescent="0.2">
      <c r="B635" s="193"/>
      <c r="D635" s="186" t="s">
        <v>131</v>
      </c>
      <c r="E635" s="194" t="s">
        <v>1</v>
      </c>
      <c r="F635" s="195" t="s">
        <v>82</v>
      </c>
      <c r="H635" s="196">
        <v>2</v>
      </c>
      <c r="L635" s="193"/>
      <c r="M635" s="197"/>
      <c r="N635" s="198"/>
      <c r="O635" s="198"/>
      <c r="P635" s="198"/>
      <c r="Q635" s="198"/>
      <c r="R635" s="198"/>
      <c r="S635" s="198"/>
      <c r="T635" s="199"/>
      <c r="AT635" s="194" t="s">
        <v>131</v>
      </c>
      <c r="AU635" s="194" t="s">
        <v>82</v>
      </c>
      <c r="AV635" s="192" t="s">
        <v>82</v>
      </c>
      <c r="AW635" s="192" t="s">
        <v>28</v>
      </c>
      <c r="AX635" s="192" t="s">
        <v>80</v>
      </c>
      <c r="AY635" s="194" t="s">
        <v>124</v>
      </c>
    </row>
    <row r="636" spans="1:65" s="99" customFormat="1" ht="16.5" customHeight="1" x14ac:dyDescent="0.2">
      <c r="A636" s="100"/>
      <c r="B636" s="97"/>
      <c r="C636" s="218">
        <v>132</v>
      </c>
      <c r="D636" s="218" t="s">
        <v>467</v>
      </c>
      <c r="E636" s="219" t="s">
        <v>966</v>
      </c>
      <c r="F636" s="220" t="s">
        <v>967</v>
      </c>
      <c r="G636" s="221" t="s">
        <v>554</v>
      </c>
      <c r="H636" s="222">
        <v>2</v>
      </c>
      <c r="I636" s="231">
        <v>0</v>
      </c>
      <c r="J636" s="223">
        <f>ROUND(I636*H636,2)</f>
        <v>0</v>
      </c>
      <c r="K636" s="224"/>
      <c r="L636" s="225"/>
      <c r="M636" s="226" t="s">
        <v>1</v>
      </c>
      <c r="N636" s="227" t="s">
        <v>37</v>
      </c>
      <c r="O636" s="182">
        <v>0</v>
      </c>
      <c r="P636" s="182">
        <f>O636*H636</f>
        <v>0</v>
      </c>
      <c r="Q636" s="182">
        <v>0.185</v>
      </c>
      <c r="R636" s="182">
        <f>Q636*H636</f>
        <v>0.37</v>
      </c>
      <c r="S636" s="182">
        <v>0</v>
      </c>
      <c r="T636" s="183">
        <f>S636*H636</f>
        <v>0</v>
      </c>
      <c r="U636" s="100"/>
      <c r="V636" s="100"/>
      <c r="W636" s="100"/>
      <c r="X636" s="100"/>
      <c r="Y636" s="100"/>
      <c r="Z636" s="100"/>
      <c r="AA636" s="100"/>
      <c r="AB636" s="100"/>
      <c r="AC636" s="100"/>
      <c r="AD636" s="100"/>
      <c r="AE636" s="100"/>
      <c r="AR636" s="184" t="s">
        <v>178</v>
      </c>
      <c r="AT636" s="184" t="s">
        <v>467</v>
      </c>
      <c r="AU636" s="184" t="s">
        <v>82</v>
      </c>
      <c r="AY636" s="88" t="s">
        <v>124</v>
      </c>
      <c r="BE636" s="185">
        <f>IF(N636="základní",J636,0)</f>
        <v>0</v>
      </c>
      <c r="BF636" s="185">
        <f>IF(N636="snížená",J636,0)</f>
        <v>0</v>
      </c>
      <c r="BG636" s="185">
        <f>IF(N636="zákl. přenesená",J636,0)</f>
        <v>0</v>
      </c>
      <c r="BH636" s="185">
        <f>IF(N636="sníž. přenesená",J636,0)</f>
        <v>0</v>
      </c>
      <c r="BI636" s="185">
        <f>IF(N636="nulová",J636,0)</f>
        <v>0</v>
      </c>
      <c r="BJ636" s="88" t="s">
        <v>80</v>
      </c>
      <c r="BK636" s="185">
        <f>ROUND(I636*H636,2)</f>
        <v>0</v>
      </c>
      <c r="BL636" s="88" t="s">
        <v>129</v>
      </c>
      <c r="BM636" s="184" t="s">
        <v>968</v>
      </c>
    </row>
    <row r="637" spans="1:65" s="99" customFormat="1" ht="19.2" x14ac:dyDescent="0.2">
      <c r="A637" s="100"/>
      <c r="B637" s="97"/>
      <c r="C637" s="100"/>
      <c r="D637" s="186" t="s">
        <v>221</v>
      </c>
      <c r="E637" s="100"/>
      <c r="F637" s="187" t="s">
        <v>964</v>
      </c>
      <c r="G637" s="100"/>
      <c r="H637" s="100"/>
      <c r="I637" s="100"/>
      <c r="J637" s="100"/>
      <c r="K637" s="100"/>
      <c r="L637" s="97"/>
      <c r="M637" s="188"/>
      <c r="N637" s="189"/>
      <c r="O637" s="190"/>
      <c r="P637" s="190"/>
      <c r="Q637" s="190"/>
      <c r="R637" s="190"/>
      <c r="S637" s="190"/>
      <c r="T637" s="191"/>
      <c r="U637" s="100"/>
      <c r="V637" s="100"/>
      <c r="W637" s="100"/>
      <c r="X637" s="100"/>
      <c r="Y637" s="100"/>
      <c r="Z637" s="100"/>
      <c r="AA637" s="100"/>
      <c r="AB637" s="100"/>
      <c r="AC637" s="100"/>
      <c r="AD637" s="100"/>
      <c r="AE637" s="100"/>
      <c r="AT637" s="88" t="s">
        <v>221</v>
      </c>
      <c r="AU637" s="88" t="s">
        <v>82</v>
      </c>
    </row>
    <row r="638" spans="1:65" s="192" customFormat="1" x14ac:dyDescent="0.2">
      <c r="B638" s="193"/>
      <c r="D638" s="186" t="s">
        <v>131</v>
      </c>
      <c r="E638" s="194" t="s">
        <v>1</v>
      </c>
      <c r="F638" s="195" t="s">
        <v>82</v>
      </c>
      <c r="H638" s="196">
        <v>2</v>
      </c>
      <c r="L638" s="193"/>
      <c r="M638" s="197"/>
      <c r="N638" s="198"/>
      <c r="O638" s="198"/>
      <c r="P638" s="198"/>
      <c r="Q638" s="198"/>
      <c r="R638" s="198"/>
      <c r="S638" s="198"/>
      <c r="T638" s="199"/>
      <c r="AT638" s="194" t="s">
        <v>131</v>
      </c>
      <c r="AU638" s="194" t="s">
        <v>82</v>
      </c>
      <c r="AV638" s="192" t="s">
        <v>82</v>
      </c>
      <c r="AW638" s="192" t="s">
        <v>28</v>
      </c>
      <c r="AX638" s="192" t="s">
        <v>80</v>
      </c>
      <c r="AY638" s="194" t="s">
        <v>124</v>
      </c>
    </row>
    <row r="639" spans="1:65" s="99" customFormat="1" ht="16.5" customHeight="1" x14ac:dyDescent="0.2">
      <c r="A639" s="100"/>
      <c r="B639" s="97"/>
      <c r="C639" s="173">
        <v>133</v>
      </c>
      <c r="D639" s="173" t="s">
        <v>125</v>
      </c>
      <c r="E639" s="174" t="s">
        <v>970</v>
      </c>
      <c r="F639" s="175" t="s">
        <v>971</v>
      </c>
      <c r="G639" s="176" t="s">
        <v>554</v>
      </c>
      <c r="H639" s="177">
        <v>2</v>
      </c>
      <c r="I639" s="86">
        <v>0</v>
      </c>
      <c r="J639" s="178">
        <f>ROUND(I639*H639,2)</f>
        <v>0</v>
      </c>
      <c r="K639" s="179"/>
      <c r="L639" s="97"/>
      <c r="M639" s="180" t="s">
        <v>1</v>
      </c>
      <c r="N639" s="181" t="s">
        <v>37</v>
      </c>
      <c r="O639" s="182">
        <v>1.6639999999999999</v>
      </c>
      <c r="P639" s="182">
        <f>O639*H639</f>
        <v>3.3279999999999998</v>
      </c>
      <c r="Q639" s="182">
        <v>1.248E-2</v>
      </c>
      <c r="R639" s="182">
        <f>Q639*H639</f>
        <v>2.496E-2</v>
      </c>
      <c r="S639" s="182">
        <v>0</v>
      </c>
      <c r="T639" s="183">
        <f>S639*H639</f>
        <v>0</v>
      </c>
      <c r="U639" s="100"/>
      <c r="V639" s="100"/>
      <c r="W639" s="100"/>
      <c r="X639" s="100"/>
      <c r="Y639" s="100"/>
      <c r="Z639" s="100"/>
      <c r="AA639" s="100"/>
      <c r="AB639" s="100"/>
      <c r="AC639" s="100"/>
      <c r="AD639" s="100"/>
      <c r="AE639" s="100"/>
      <c r="AR639" s="184" t="s">
        <v>129</v>
      </c>
      <c r="AT639" s="184" t="s">
        <v>125</v>
      </c>
      <c r="AU639" s="184" t="s">
        <v>82</v>
      </c>
      <c r="AY639" s="88" t="s">
        <v>124</v>
      </c>
      <c r="BE639" s="185">
        <f>IF(N639="základní",J639,0)</f>
        <v>0</v>
      </c>
      <c r="BF639" s="185">
        <f>IF(N639="snížená",J639,0)</f>
        <v>0</v>
      </c>
      <c r="BG639" s="185">
        <f>IF(N639="zákl. přenesená",J639,0)</f>
        <v>0</v>
      </c>
      <c r="BH639" s="185">
        <f>IF(N639="sníž. přenesená",J639,0)</f>
        <v>0</v>
      </c>
      <c r="BI639" s="185">
        <f>IF(N639="nulová",J639,0)</f>
        <v>0</v>
      </c>
      <c r="BJ639" s="88" t="s">
        <v>80</v>
      </c>
      <c r="BK639" s="185">
        <f>ROUND(I639*H639,2)</f>
        <v>0</v>
      </c>
      <c r="BL639" s="88" t="s">
        <v>129</v>
      </c>
      <c r="BM639" s="184" t="s">
        <v>972</v>
      </c>
    </row>
    <row r="640" spans="1:65" s="99" customFormat="1" ht="16.5" customHeight="1" x14ac:dyDescent="0.2">
      <c r="A640" s="100"/>
      <c r="B640" s="97"/>
      <c r="C640" s="218">
        <v>134</v>
      </c>
      <c r="D640" s="218" t="s">
        <v>467</v>
      </c>
      <c r="E640" s="219" t="s">
        <v>974</v>
      </c>
      <c r="F640" s="220" t="s">
        <v>975</v>
      </c>
      <c r="G640" s="221" t="s">
        <v>554</v>
      </c>
      <c r="H640" s="222">
        <v>2</v>
      </c>
      <c r="I640" s="231">
        <v>0</v>
      </c>
      <c r="J640" s="223">
        <f>ROUND(I640*H640,2)</f>
        <v>0</v>
      </c>
      <c r="K640" s="224"/>
      <c r="L640" s="225"/>
      <c r="M640" s="226" t="s">
        <v>1</v>
      </c>
      <c r="N640" s="227" t="s">
        <v>37</v>
      </c>
      <c r="O640" s="182">
        <v>0</v>
      </c>
      <c r="P640" s="182">
        <f>O640*H640</f>
        <v>0</v>
      </c>
      <c r="Q640" s="182">
        <v>0.58499999999999996</v>
      </c>
      <c r="R640" s="182">
        <f>Q640*H640</f>
        <v>1.17</v>
      </c>
      <c r="S640" s="182">
        <v>0</v>
      </c>
      <c r="T640" s="183">
        <f>S640*H640</f>
        <v>0</v>
      </c>
      <c r="U640" s="100"/>
      <c r="V640" s="100"/>
      <c r="W640" s="100"/>
      <c r="X640" s="100"/>
      <c r="Y640" s="100"/>
      <c r="Z640" s="100"/>
      <c r="AA640" s="100"/>
      <c r="AB640" s="100"/>
      <c r="AC640" s="100"/>
      <c r="AD640" s="100"/>
      <c r="AE640" s="100"/>
      <c r="AR640" s="184" t="s">
        <v>178</v>
      </c>
      <c r="AT640" s="184" t="s">
        <v>467</v>
      </c>
      <c r="AU640" s="184" t="s">
        <v>82</v>
      </c>
      <c r="AY640" s="88" t="s">
        <v>124</v>
      </c>
      <c r="BE640" s="185">
        <f>IF(N640="základní",J640,0)</f>
        <v>0</v>
      </c>
      <c r="BF640" s="185">
        <f>IF(N640="snížená",J640,0)</f>
        <v>0</v>
      </c>
      <c r="BG640" s="185">
        <f>IF(N640="zákl. přenesená",J640,0)</f>
        <v>0</v>
      </c>
      <c r="BH640" s="185">
        <f>IF(N640="sníž. přenesená",J640,0)</f>
        <v>0</v>
      </c>
      <c r="BI640" s="185">
        <f>IF(N640="nulová",J640,0)</f>
        <v>0</v>
      </c>
      <c r="BJ640" s="88" t="s">
        <v>80</v>
      </c>
      <c r="BK640" s="185">
        <f>ROUND(I640*H640,2)</f>
        <v>0</v>
      </c>
      <c r="BL640" s="88" t="s">
        <v>129</v>
      </c>
      <c r="BM640" s="184" t="s">
        <v>976</v>
      </c>
    </row>
    <row r="641" spans="1:65" s="99" customFormat="1" ht="19.2" x14ac:dyDescent="0.2">
      <c r="A641" s="100"/>
      <c r="B641" s="97"/>
      <c r="C641" s="100"/>
      <c r="D641" s="186" t="s">
        <v>221</v>
      </c>
      <c r="E641" s="100"/>
      <c r="F641" s="187" t="s">
        <v>964</v>
      </c>
      <c r="G641" s="100"/>
      <c r="H641" s="100"/>
      <c r="I641" s="100"/>
      <c r="J641" s="100"/>
      <c r="K641" s="100"/>
      <c r="L641" s="97"/>
      <c r="M641" s="188"/>
      <c r="N641" s="189"/>
      <c r="O641" s="190"/>
      <c r="P641" s="190"/>
      <c r="Q641" s="190"/>
      <c r="R641" s="190"/>
      <c r="S641" s="190"/>
      <c r="T641" s="191"/>
      <c r="U641" s="100"/>
      <c r="V641" s="100"/>
      <c r="W641" s="100"/>
      <c r="X641" s="100"/>
      <c r="Y641" s="100"/>
      <c r="Z641" s="100"/>
      <c r="AA641" s="100"/>
      <c r="AB641" s="100"/>
      <c r="AC641" s="100"/>
      <c r="AD641" s="100"/>
      <c r="AE641" s="100"/>
      <c r="AT641" s="88" t="s">
        <v>221</v>
      </c>
      <c r="AU641" s="88" t="s">
        <v>82</v>
      </c>
    </row>
    <row r="642" spans="1:65" s="192" customFormat="1" x14ac:dyDescent="0.2">
      <c r="B642" s="193"/>
      <c r="D642" s="186" t="s">
        <v>131</v>
      </c>
      <c r="E642" s="194" t="s">
        <v>1</v>
      </c>
      <c r="F642" s="195" t="s">
        <v>82</v>
      </c>
      <c r="H642" s="196">
        <v>2</v>
      </c>
      <c r="L642" s="193"/>
      <c r="M642" s="197"/>
      <c r="N642" s="198"/>
      <c r="O642" s="198"/>
      <c r="P642" s="198"/>
      <c r="Q642" s="198"/>
      <c r="R642" s="198"/>
      <c r="S642" s="198"/>
      <c r="T642" s="199"/>
      <c r="AT642" s="194" t="s">
        <v>131</v>
      </c>
      <c r="AU642" s="194" t="s">
        <v>82</v>
      </c>
      <c r="AV642" s="192" t="s">
        <v>82</v>
      </c>
      <c r="AW642" s="192" t="s">
        <v>28</v>
      </c>
      <c r="AX642" s="192" t="s">
        <v>80</v>
      </c>
      <c r="AY642" s="194" t="s">
        <v>124</v>
      </c>
    </row>
    <row r="643" spans="1:65" s="99" customFormat="1" ht="16.5" customHeight="1" x14ac:dyDescent="0.2">
      <c r="A643" s="100"/>
      <c r="B643" s="97"/>
      <c r="C643" s="173">
        <v>135</v>
      </c>
      <c r="D643" s="173" t="s">
        <v>125</v>
      </c>
      <c r="E643" s="174" t="s">
        <v>978</v>
      </c>
      <c r="F643" s="175" t="s">
        <v>979</v>
      </c>
      <c r="G643" s="176" t="s">
        <v>980</v>
      </c>
      <c r="H643" s="177">
        <v>1</v>
      </c>
      <c r="I643" s="86">
        <v>0</v>
      </c>
      <c r="J643" s="178">
        <f>ROUND(I643*H643,2)</f>
        <v>0</v>
      </c>
      <c r="K643" s="179"/>
      <c r="L643" s="97"/>
      <c r="M643" s="180" t="s">
        <v>1</v>
      </c>
      <c r="N643" s="181" t="s">
        <v>37</v>
      </c>
      <c r="O643" s="182">
        <v>6.2210000000000001</v>
      </c>
      <c r="P643" s="182">
        <f>O643*H643</f>
        <v>6.2210000000000001</v>
      </c>
      <c r="Q643" s="182">
        <v>0</v>
      </c>
      <c r="R643" s="182">
        <f>Q643*H643</f>
        <v>0</v>
      </c>
      <c r="S643" s="182">
        <v>0</v>
      </c>
      <c r="T643" s="183">
        <f>S643*H643</f>
        <v>0</v>
      </c>
      <c r="U643" s="100"/>
      <c r="V643" s="100"/>
      <c r="W643" s="100"/>
      <c r="X643" s="100"/>
      <c r="Y643" s="100"/>
      <c r="Z643" s="100"/>
      <c r="AA643" s="100"/>
      <c r="AB643" s="100"/>
      <c r="AC643" s="100"/>
      <c r="AD643" s="100"/>
      <c r="AE643" s="100"/>
      <c r="AR643" s="184" t="s">
        <v>129</v>
      </c>
      <c r="AT643" s="184" t="s">
        <v>125</v>
      </c>
      <c r="AU643" s="184" t="s">
        <v>82</v>
      </c>
      <c r="AY643" s="88" t="s">
        <v>124</v>
      </c>
      <c r="BE643" s="185">
        <f>IF(N643="základní",J643,0)</f>
        <v>0</v>
      </c>
      <c r="BF643" s="185">
        <f>IF(N643="snížená",J643,0)</f>
        <v>0</v>
      </c>
      <c r="BG643" s="185">
        <f>IF(N643="zákl. přenesená",J643,0)</f>
        <v>0</v>
      </c>
      <c r="BH643" s="185">
        <f>IF(N643="sníž. přenesená",J643,0)</f>
        <v>0</v>
      </c>
      <c r="BI643" s="185">
        <f>IF(N643="nulová",J643,0)</f>
        <v>0</v>
      </c>
      <c r="BJ643" s="88" t="s">
        <v>80</v>
      </c>
      <c r="BK643" s="185">
        <f>ROUND(I643*H643,2)</f>
        <v>0</v>
      </c>
      <c r="BL643" s="88" t="s">
        <v>129</v>
      </c>
      <c r="BM643" s="184" t="s">
        <v>981</v>
      </c>
    </row>
    <row r="644" spans="1:65" s="192" customFormat="1" x14ac:dyDescent="0.2">
      <c r="B644" s="193"/>
      <c r="D644" s="186" t="s">
        <v>131</v>
      </c>
      <c r="E644" s="194" t="s">
        <v>1</v>
      </c>
      <c r="F644" s="195" t="s">
        <v>80</v>
      </c>
      <c r="H644" s="196">
        <v>1</v>
      </c>
      <c r="L644" s="193"/>
      <c r="M644" s="197"/>
      <c r="N644" s="198"/>
      <c r="O644" s="198"/>
      <c r="P644" s="198"/>
      <c r="Q644" s="198"/>
      <c r="R644" s="198"/>
      <c r="S644" s="198"/>
      <c r="T644" s="199"/>
      <c r="AT644" s="194" t="s">
        <v>131</v>
      </c>
      <c r="AU644" s="194" t="s">
        <v>82</v>
      </c>
      <c r="AV644" s="192" t="s">
        <v>82</v>
      </c>
      <c r="AW644" s="192" t="s">
        <v>28</v>
      </c>
      <c r="AX644" s="192" t="s">
        <v>80</v>
      </c>
      <c r="AY644" s="194" t="s">
        <v>124</v>
      </c>
    </row>
    <row r="645" spans="1:65" s="99" customFormat="1" ht="16.5" customHeight="1" x14ac:dyDescent="0.2">
      <c r="A645" s="100"/>
      <c r="B645" s="97"/>
      <c r="C645" s="173">
        <v>136</v>
      </c>
      <c r="D645" s="173" t="s">
        <v>125</v>
      </c>
      <c r="E645" s="174" t="s">
        <v>983</v>
      </c>
      <c r="F645" s="175" t="s">
        <v>984</v>
      </c>
      <c r="G645" s="176" t="s">
        <v>554</v>
      </c>
      <c r="H645" s="177">
        <v>2</v>
      </c>
      <c r="I645" s="86">
        <v>0</v>
      </c>
      <c r="J645" s="178">
        <f>ROUND(I645*H645,2)</f>
        <v>0</v>
      </c>
      <c r="K645" s="179"/>
      <c r="L645" s="97"/>
      <c r="M645" s="180" t="s">
        <v>1</v>
      </c>
      <c r="N645" s="181" t="s">
        <v>37</v>
      </c>
      <c r="O645" s="182">
        <v>0.70699999999999996</v>
      </c>
      <c r="P645" s="182">
        <f>O645*H645</f>
        <v>1.4139999999999999</v>
      </c>
      <c r="Q645" s="182">
        <v>4.5900000000000003E-3</v>
      </c>
      <c r="R645" s="182">
        <f>Q645*H645</f>
        <v>9.1800000000000007E-3</v>
      </c>
      <c r="S645" s="182">
        <v>0</v>
      </c>
      <c r="T645" s="183">
        <f>S645*H645</f>
        <v>0</v>
      </c>
      <c r="U645" s="100"/>
      <c r="V645" s="100"/>
      <c r="W645" s="100"/>
      <c r="X645" s="100"/>
      <c r="Y645" s="100"/>
      <c r="Z645" s="100"/>
      <c r="AA645" s="100"/>
      <c r="AB645" s="100"/>
      <c r="AC645" s="100"/>
      <c r="AD645" s="100"/>
      <c r="AE645" s="100"/>
      <c r="AR645" s="184" t="s">
        <v>129</v>
      </c>
      <c r="AT645" s="184" t="s">
        <v>125</v>
      </c>
      <c r="AU645" s="184" t="s">
        <v>82</v>
      </c>
      <c r="AY645" s="88" t="s">
        <v>124</v>
      </c>
      <c r="BE645" s="185">
        <f>IF(N645="základní",J645,0)</f>
        <v>0</v>
      </c>
      <c r="BF645" s="185">
        <f>IF(N645="snížená",J645,0)</f>
        <v>0</v>
      </c>
      <c r="BG645" s="185">
        <f>IF(N645="zákl. přenesená",J645,0)</f>
        <v>0</v>
      </c>
      <c r="BH645" s="185">
        <f>IF(N645="sníž. přenesená",J645,0)</f>
        <v>0</v>
      </c>
      <c r="BI645" s="185">
        <f>IF(N645="nulová",J645,0)</f>
        <v>0</v>
      </c>
      <c r="BJ645" s="88" t="s">
        <v>80</v>
      </c>
      <c r="BK645" s="185">
        <f>ROUND(I645*H645,2)</f>
        <v>0</v>
      </c>
      <c r="BL645" s="88" t="s">
        <v>129</v>
      </c>
      <c r="BM645" s="184" t="s">
        <v>985</v>
      </c>
    </row>
    <row r="646" spans="1:65" s="99" customFormat="1" ht="16.5" customHeight="1" x14ac:dyDescent="0.2">
      <c r="A646" s="100"/>
      <c r="B646" s="97"/>
      <c r="C646" s="218">
        <v>137</v>
      </c>
      <c r="D646" s="218" t="s">
        <v>467</v>
      </c>
      <c r="E646" s="219" t="s">
        <v>987</v>
      </c>
      <c r="F646" s="220" t="s">
        <v>988</v>
      </c>
      <c r="G646" s="221" t="s">
        <v>554</v>
      </c>
      <c r="H646" s="222">
        <v>2</v>
      </c>
      <c r="I646" s="231">
        <v>0</v>
      </c>
      <c r="J646" s="223">
        <f>ROUND(I646*H646,2)</f>
        <v>0</v>
      </c>
      <c r="K646" s="224"/>
      <c r="L646" s="225"/>
      <c r="M646" s="226" t="s">
        <v>1</v>
      </c>
      <c r="N646" s="227" t="s">
        <v>37</v>
      </c>
      <c r="O646" s="182">
        <v>0</v>
      </c>
      <c r="P646" s="182">
        <f>O646*H646</f>
        <v>0</v>
      </c>
      <c r="Q646" s="182">
        <v>0.08</v>
      </c>
      <c r="R646" s="182">
        <f>Q646*H646</f>
        <v>0.16</v>
      </c>
      <c r="S646" s="182">
        <v>0</v>
      </c>
      <c r="T646" s="183">
        <f>S646*H646</f>
        <v>0</v>
      </c>
      <c r="U646" s="100"/>
      <c r="V646" s="100"/>
      <c r="W646" s="100"/>
      <c r="X646" s="100"/>
      <c r="Y646" s="100"/>
      <c r="Z646" s="100"/>
      <c r="AA646" s="100"/>
      <c r="AB646" s="100"/>
      <c r="AC646" s="100"/>
      <c r="AD646" s="100"/>
      <c r="AE646" s="100"/>
      <c r="AR646" s="184" t="s">
        <v>178</v>
      </c>
      <c r="AT646" s="184" t="s">
        <v>467</v>
      </c>
      <c r="AU646" s="184" t="s">
        <v>82</v>
      </c>
      <c r="AY646" s="88" t="s">
        <v>124</v>
      </c>
      <c r="BE646" s="185">
        <f>IF(N646="základní",J646,0)</f>
        <v>0</v>
      </c>
      <c r="BF646" s="185">
        <f>IF(N646="snížená",J646,0)</f>
        <v>0</v>
      </c>
      <c r="BG646" s="185">
        <f>IF(N646="zákl. přenesená",J646,0)</f>
        <v>0</v>
      </c>
      <c r="BH646" s="185">
        <f>IF(N646="sníž. přenesená",J646,0)</f>
        <v>0</v>
      </c>
      <c r="BI646" s="185">
        <f>IF(N646="nulová",J646,0)</f>
        <v>0</v>
      </c>
      <c r="BJ646" s="88" t="s">
        <v>80</v>
      </c>
      <c r="BK646" s="185">
        <f>ROUND(I646*H646,2)</f>
        <v>0</v>
      </c>
      <c r="BL646" s="88" t="s">
        <v>129</v>
      </c>
      <c r="BM646" s="184" t="s">
        <v>989</v>
      </c>
    </row>
    <row r="647" spans="1:65" s="99" customFormat="1" ht="19.2" x14ac:dyDescent="0.2">
      <c r="A647" s="100"/>
      <c r="B647" s="97"/>
      <c r="C647" s="100"/>
      <c r="D647" s="186" t="s">
        <v>221</v>
      </c>
      <c r="E647" s="100"/>
      <c r="F647" s="187" t="s">
        <v>990</v>
      </c>
      <c r="G647" s="100"/>
      <c r="H647" s="100"/>
      <c r="I647" s="100"/>
      <c r="J647" s="100"/>
      <c r="K647" s="100"/>
      <c r="L647" s="97"/>
      <c r="M647" s="188"/>
      <c r="N647" s="189"/>
      <c r="O647" s="190"/>
      <c r="P647" s="190"/>
      <c r="Q647" s="190"/>
      <c r="R647" s="190"/>
      <c r="S647" s="190"/>
      <c r="T647" s="191"/>
      <c r="U647" s="100"/>
      <c r="V647" s="100"/>
      <c r="W647" s="100"/>
      <c r="X647" s="100"/>
      <c r="Y647" s="100"/>
      <c r="Z647" s="100"/>
      <c r="AA647" s="100"/>
      <c r="AB647" s="100"/>
      <c r="AC647" s="100"/>
      <c r="AD647" s="100"/>
      <c r="AE647" s="100"/>
      <c r="AT647" s="88" t="s">
        <v>221</v>
      </c>
      <c r="AU647" s="88" t="s">
        <v>82</v>
      </c>
    </row>
    <row r="648" spans="1:65" s="192" customFormat="1" x14ac:dyDescent="0.2">
      <c r="B648" s="193"/>
      <c r="D648" s="186" t="s">
        <v>131</v>
      </c>
      <c r="E648" s="194" t="s">
        <v>1</v>
      </c>
      <c r="F648" s="195" t="s">
        <v>82</v>
      </c>
      <c r="H648" s="196">
        <v>2</v>
      </c>
      <c r="L648" s="193"/>
      <c r="M648" s="197"/>
      <c r="N648" s="198"/>
      <c r="O648" s="198"/>
      <c r="P648" s="198"/>
      <c r="Q648" s="198"/>
      <c r="R648" s="198"/>
      <c r="S648" s="198"/>
      <c r="T648" s="199"/>
      <c r="AT648" s="194" t="s">
        <v>131</v>
      </c>
      <c r="AU648" s="194" t="s">
        <v>82</v>
      </c>
      <c r="AV648" s="192" t="s">
        <v>82</v>
      </c>
      <c r="AW648" s="192" t="s">
        <v>28</v>
      </c>
      <c r="AX648" s="192" t="s">
        <v>80</v>
      </c>
      <c r="AY648" s="194" t="s">
        <v>124</v>
      </c>
    </row>
    <row r="649" spans="1:65" s="99" customFormat="1" ht="16.5" customHeight="1" x14ac:dyDescent="0.2">
      <c r="A649" s="100"/>
      <c r="B649" s="97"/>
      <c r="C649" s="173">
        <v>138</v>
      </c>
      <c r="D649" s="173" t="s">
        <v>125</v>
      </c>
      <c r="E649" s="174" t="s">
        <v>992</v>
      </c>
      <c r="F649" s="175" t="s">
        <v>993</v>
      </c>
      <c r="G649" s="176" t="s">
        <v>554</v>
      </c>
      <c r="H649" s="177">
        <v>1</v>
      </c>
      <c r="I649" s="86">
        <v>0</v>
      </c>
      <c r="J649" s="178">
        <f>ROUND(I649*H649,2)</f>
        <v>0</v>
      </c>
      <c r="K649" s="179"/>
      <c r="L649" s="97"/>
      <c r="M649" s="180" t="s">
        <v>1</v>
      </c>
      <c r="N649" s="181" t="s">
        <v>37</v>
      </c>
      <c r="O649" s="182">
        <v>1.6279999999999999</v>
      </c>
      <c r="P649" s="182">
        <f>O649*H649</f>
        <v>1.6279999999999999</v>
      </c>
      <c r="Q649" s="182">
        <v>6.8799999999999998E-3</v>
      </c>
      <c r="R649" s="182">
        <f>Q649*H649</f>
        <v>6.8799999999999998E-3</v>
      </c>
      <c r="S649" s="182">
        <v>0</v>
      </c>
      <c r="T649" s="183">
        <f>S649*H649</f>
        <v>0</v>
      </c>
      <c r="U649" s="100"/>
      <c r="V649" s="100"/>
      <c r="W649" s="100"/>
      <c r="X649" s="100"/>
      <c r="Y649" s="100"/>
      <c r="Z649" s="100"/>
      <c r="AA649" s="100"/>
      <c r="AB649" s="100"/>
      <c r="AC649" s="100"/>
      <c r="AD649" s="100"/>
      <c r="AE649" s="100"/>
      <c r="AR649" s="184" t="s">
        <v>129</v>
      </c>
      <c r="AT649" s="184" t="s">
        <v>125</v>
      </c>
      <c r="AU649" s="184" t="s">
        <v>82</v>
      </c>
      <c r="AY649" s="88" t="s">
        <v>124</v>
      </c>
      <c r="BE649" s="185">
        <f>IF(N649="základní",J649,0)</f>
        <v>0</v>
      </c>
      <c r="BF649" s="185">
        <f>IF(N649="snížená",J649,0)</f>
        <v>0</v>
      </c>
      <c r="BG649" s="185">
        <f>IF(N649="zákl. přenesená",J649,0)</f>
        <v>0</v>
      </c>
      <c r="BH649" s="185">
        <f>IF(N649="sníž. přenesená",J649,0)</f>
        <v>0</v>
      </c>
      <c r="BI649" s="185">
        <f>IF(N649="nulová",J649,0)</f>
        <v>0</v>
      </c>
      <c r="BJ649" s="88" t="s">
        <v>80</v>
      </c>
      <c r="BK649" s="185">
        <f>ROUND(I649*H649,2)</f>
        <v>0</v>
      </c>
      <c r="BL649" s="88" t="s">
        <v>129</v>
      </c>
      <c r="BM649" s="184" t="s">
        <v>994</v>
      </c>
    </row>
    <row r="650" spans="1:65" s="99" customFormat="1" ht="16.5" customHeight="1" x14ac:dyDescent="0.2">
      <c r="A650" s="100"/>
      <c r="B650" s="97"/>
      <c r="C650" s="218">
        <v>139</v>
      </c>
      <c r="D650" s="218" t="s">
        <v>467</v>
      </c>
      <c r="E650" s="219" t="s">
        <v>996</v>
      </c>
      <c r="F650" s="220" t="s">
        <v>997</v>
      </c>
      <c r="G650" s="221" t="s">
        <v>554</v>
      </c>
      <c r="H650" s="222">
        <v>1</v>
      </c>
      <c r="I650" s="231">
        <v>0</v>
      </c>
      <c r="J650" s="223">
        <f>ROUND(I650*H650,2)</f>
        <v>0</v>
      </c>
      <c r="K650" s="224"/>
      <c r="L650" s="225"/>
      <c r="M650" s="226" t="s">
        <v>1</v>
      </c>
      <c r="N650" s="227" t="s">
        <v>37</v>
      </c>
      <c r="O650" s="182">
        <v>0</v>
      </c>
      <c r="P650" s="182">
        <f>O650*H650</f>
        <v>0</v>
      </c>
      <c r="Q650" s="182">
        <v>0</v>
      </c>
      <c r="R650" s="182">
        <f>Q650*H650</f>
        <v>0</v>
      </c>
      <c r="S650" s="182">
        <v>0</v>
      </c>
      <c r="T650" s="183">
        <f>S650*H650</f>
        <v>0</v>
      </c>
      <c r="U650" s="100"/>
      <c r="V650" s="100"/>
      <c r="W650" s="100"/>
      <c r="X650" s="100"/>
      <c r="Y650" s="100"/>
      <c r="Z650" s="100"/>
      <c r="AA650" s="100"/>
      <c r="AB650" s="100"/>
      <c r="AC650" s="100"/>
      <c r="AD650" s="100"/>
      <c r="AE650" s="100"/>
      <c r="AR650" s="184" t="s">
        <v>178</v>
      </c>
      <c r="AT650" s="184" t="s">
        <v>467</v>
      </c>
      <c r="AU650" s="184" t="s">
        <v>82</v>
      </c>
      <c r="AY650" s="88" t="s">
        <v>124</v>
      </c>
      <c r="BE650" s="185">
        <f>IF(N650="základní",J650,0)</f>
        <v>0</v>
      </c>
      <c r="BF650" s="185">
        <f>IF(N650="snížená",J650,0)</f>
        <v>0</v>
      </c>
      <c r="BG650" s="185">
        <f>IF(N650="zákl. přenesená",J650,0)</f>
        <v>0</v>
      </c>
      <c r="BH650" s="185">
        <f>IF(N650="sníž. přenesená",J650,0)</f>
        <v>0</v>
      </c>
      <c r="BI650" s="185">
        <f>IF(N650="nulová",J650,0)</f>
        <v>0</v>
      </c>
      <c r="BJ650" s="88" t="s">
        <v>80</v>
      </c>
      <c r="BK650" s="185">
        <f>ROUND(I650*H650,2)</f>
        <v>0</v>
      </c>
      <c r="BL650" s="88" t="s">
        <v>129</v>
      </c>
      <c r="BM650" s="184" t="s">
        <v>998</v>
      </c>
    </row>
    <row r="651" spans="1:65" s="99" customFormat="1" ht="19.2" x14ac:dyDescent="0.2">
      <c r="A651" s="100"/>
      <c r="B651" s="97"/>
      <c r="C651" s="100"/>
      <c r="D651" s="186" t="s">
        <v>221</v>
      </c>
      <c r="E651" s="100"/>
      <c r="F651" s="187" t="s">
        <v>999</v>
      </c>
      <c r="G651" s="100"/>
      <c r="H651" s="100"/>
      <c r="I651" s="100"/>
      <c r="J651" s="100"/>
      <c r="K651" s="100"/>
      <c r="L651" s="97"/>
      <c r="M651" s="188"/>
      <c r="N651" s="189"/>
      <c r="O651" s="190"/>
      <c r="P651" s="190"/>
      <c r="Q651" s="190"/>
      <c r="R651" s="190"/>
      <c r="S651" s="190"/>
      <c r="T651" s="191"/>
      <c r="U651" s="100"/>
      <c r="V651" s="100"/>
      <c r="W651" s="100"/>
      <c r="X651" s="100"/>
      <c r="Y651" s="100"/>
      <c r="Z651" s="100"/>
      <c r="AA651" s="100"/>
      <c r="AB651" s="100"/>
      <c r="AC651" s="100"/>
      <c r="AD651" s="100"/>
      <c r="AE651" s="100"/>
      <c r="AT651" s="88" t="s">
        <v>221</v>
      </c>
      <c r="AU651" s="88" t="s">
        <v>82</v>
      </c>
    </row>
    <row r="652" spans="1:65" s="192" customFormat="1" x14ac:dyDescent="0.2">
      <c r="B652" s="193"/>
      <c r="D652" s="186" t="s">
        <v>131</v>
      </c>
      <c r="E652" s="194" t="s">
        <v>1</v>
      </c>
      <c r="F652" s="195" t="s">
        <v>80</v>
      </c>
      <c r="H652" s="196">
        <v>1</v>
      </c>
      <c r="I652" s="278"/>
      <c r="L652" s="193"/>
      <c r="M652" s="197"/>
      <c r="N652" s="198"/>
      <c r="O652" s="198"/>
      <c r="P652" s="198"/>
      <c r="Q652" s="198"/>
      <c r="R652" s="198"/>
      <c r="S652" s="198"/>
      <c r="T652" s="199"/>
      <c r="AT652" s="194" t="s">
        <v>131</v>
      </c>
      <c r="AU652" s="194" t="s">
        <v>82</v>
      </c>
      <c r="AV652" s="192" t="s">
        <v>82</v>
      </c>
      <c r="AW652" s="192" t="s">
        <v>28</v>
      </c>
      <c r="AX652" s="192" t="s">
        <v>80</v>
      </c>
      <c r="AY652" s="194" t="s">
        <v>124</v>
      </c>
    </row>
    <row r="653" spans="1:65" s="99" customFormat="1" ht="16.5" customHeight="1" x14ac:dyDescent="0.2">
      <c r="A653" s="100"/>
      <c r="B653" s="97"/>
      <c r="C653" s="173">
        <v>140</v>
      </c>
      <c r="D653" s="173" t="s">
        <v>125</v>
      </c>
      <c r="E653" s="174" t="s">
        <v>1001</v>
      </c>
      <c r="F653" s="175" t="s">
        <v>1002</v>
      </c>
      <c r="G653" s="176" t="s">
        <v>128</v>
      </c>
      <c r="H653" s="177">
        <v>12.944000000000001</v>
      </c>
      <c r="I653" s="86">
        <v>0</v>
      </c>
      <c r="J653" s="178">
        <f>ROUND(I653*H653,2)</f>
        <v>0</v>
      </c>
      <c r="K653" s="179"/>
      <c r="L653" s="97"/>
      <c r="M653" s="180" t="s">
        <v>1</v>
      </c>
      <c r="N653" s="181" t="s">
        <v>37</v>
      </c>
      <c r="O653" s="182">
        <v>0.72099999999999997</v>
      </c>
      <c r="P653" s="182">
        <f>O653*H653</f>
        <v>9.3326240000000009</v>
      </c>
      <c r="Q653" s="182">
        <v>4.5799999999999999E-3</v>
      </c>
      <c r="R653" s="182">
        <f>Q653*H653</f>
        <v>5.9283519999999999E-2</v>
      </c>
      <c r="S653" s="182">
        <v>0</v>
      </c>
      <c r="T653" s="183">
        <f>S653*H653</f>
        <v>0</v>
      </c>
      <c r="U653" s="100"/>
      <c r="V653" s="100"/>
      <c r="W653" s="100"/>
      <c r="X653" s="100"/>
      <c r="Y653" s="100"/>
      <c r="Z653" s="100"/>
      <c r="AA653" s="100"/>
      <c r="AB653" s="100"/>
      <c r="AC653" s="100"/>
      <c r="AD653" s="100"/>
      <c r="AE653" s="100"/>
      <c r="AR653" s="184" t="s">
        <v>129</v>
      </c>
      <c r="AT653" s="184" t="s">
        <v>125</v>
      </c>
      <c r="AU653" s="184" t="s">
        <v>82</v>
      </c>
      <c r="AY653" s="88" t="s">
        <v>124</v>
      </c>
      <c r="BE653" s="185">
        <f>IF(N653="základní",J653,0)</f>
        <v>0</v>
      </c>
      <c r="BF653" s="185">
        <f>IF(N653="snížená",J653,0)</f>
        <v>0</v>
      </c>
      <c r="BG653" s="185">
        <f>IF(N653="zákl. přenesená",J653,0)</f>
        <v>0</v>
      </c>
      <c r="BH653" s="185">
        <f>IF(N653="sníž. přenesená",J653,0)</f>
        <v>0</v>
      </c>
      <c r="BI653" s="185">
        <f>IF(N653="nulová",J653,0)</f>
        <v>0</v>
      </c>
      <c r="BJ653" s="88" t="s">
        <v>80</v>
      </c>
      <c r="BK653" s="185">
        <f>ROUND(I653*H653,2)</f>
        <v>0</v>
      </c>
      <c r="BL653" s="88" t="s">
        <v>129</v>
      </c>
      <c r="BM653" s="184" t="s">
        <v>1003</v>
      </c>
    </row>
    <row r="654" spans="1:65" s="99" customFormat="1" ht="19.2" x14ac:dyDescent="0.2">
      <c r="A654" s="100"/>
      <c r="B654" s="97"/>
      <c r="C654" s="100"/>
      <c r="D654" s="186" t="s">
        <v>221</v>
      </c>
      <c r="E654" s="100"/>
      <c r="F654" s="187" t="s">
        <v>1004</v>
      </c>
      <c r="G654" s="100"/>
      <c r="H654" s="100"/>
      <c r="I654" s="100"/>
      <c r="J654" s="100"/>
      <c r="K654" s="100"/>
      <c r="L654" s="97"/>
      <c r="M654" s="188"/>
      <c r="N654" s="189"/>
      <c r="O654" s="190"/>
      <c r="P654" s="190"/>
      <c r="Q654" s="190"/>
      <c r="R654" s="190"/>
      <c r="S654" s="190"/>
      <c r="T654" s="191"/>
      <c r="U654" s="100"/>
      <c r="V654" s="100"/>
      <c r="W654" s="100"/>
      <c r="X654" s="100"/>
      <c r="Y654" s="100"/>
      <c r="Z654" s="100"/>
      <c r="AA654" s="100"/>
      <c r="AB654" s="100"/>
      <c r="AC654" s="100"/>
      <c r="AD654" s="100"/>
      <c r="AE654" s="100"/>
      <c r="AT654" s="88" t="s">
        <v>221</v>
      </c>
      <c r="AU654" s="88" t="s">
        <v>82</v>
      </c>
    </row>
    <row r="655" spans="1:65" s="192" customFormat="1" x14ac:dyDescent="0.2">
      <c r="B655" s="193"/>
      <c r="D655" s="186" t="s">
        <v>131</v>
      </c>
      <c r="E655" s="194" t="s">
        <v>1</v>
      </c>
      <c r="F655" s="195" t="s">
        <v>1005</v>
      </c>
      <c r="H655" s="196">
        <v>12.944000000000001</v>
      </c>
      <c r="L655" s="193"/>
      <c r="M655" s="197"/>
      <c r="N655" s="198"/>
      <c r="O655" s="198"/>
      <c r="P655" s="198"/>
      <c r="Q655" s="198"/>
      <c r="R655" s="198"/>
      <c r="S655" s="198"/>
      <c r="T655" s="199"/>
      <c r="AT655" s="194" t="s">
        <v>131</v>
      </c>
      <c r="AU655" s="194" t="s">
        <v>82</v>
      </c>
      <c r="AV655" s="192" t="s">
        <v>82</v>
      </c>
      <c r="AW655" s="192" t="s">
        <v>28</v>
      </c>
      <c r="AX655" s="192" t="s">
        <v>80</v>
      </c>
      <c r="AY655" s="194" t="s">
        <v>124</v>
      </c>
    </row>
    <row r="656" spans="1:65" s="99" customFormat="1" ht="16.5" customHeight="1" x14ac:dyDescent="0.2">
      <c r="A656" s="100"/>
      <c r="B656" s="97"/>
      <c r="C656" s="173">
        <v>141</v>
      </c>
      <c r="D656" s="173" t="s">
        <v>125</v>
      </c>
      <c r="E656" s="174" t="s">
        <v>1007</v>
      </c>
      <c r="F656" s="175" t="s">
        <v>1008</v>
      </c>
      <c r="G656" s="176" t="s">
        <v>181</v>
      </c>
      <c r="H656" s="177">
        <v>1.258</v>
      </c>
      <c r="I656" s="86">
        <v>0</v>
      </c>
      <c r="J656" s="178">
        <f>ROUND(I656*H656,2)</f>
        <v>0</v>
      </c>
      <c r="K656" s="179"/>
      <c r="L656" s="97"/>
      <c r="M656" s="180" t="s">
        <v>1</v>
      </c>
      <c r="N656" s="181" t="s">
        <v>37</v>
      </c>
      <c r="O656" s="182">
        <v>1.052</v>
      </c>
      <c r="P656" s="182">
        <f>O656*H656</f>
        <v>1.3234160000000001</v>
      </c>
      <c r="Q656" s="182">
        <v>2.5517799999999999</v>
      </c>
      <c r="R656" s="182">
        <f>Q656*H656</f>
        <v>3.2101392399999997</v>
      </c>
      <c r="S656" s="182">
        <v>0</v>
      </c>
      <c r="T656" s="183">
        <f>S656*H656</f>
        <v>0</v>
      </c>
      <c r="U656" s="100"/>
      <c r="V656" s="100"/>
      <c r="W656" s="100"/>
      <c r="X656" s="100"/>
      <c r="Y656" s="100"/>
      <c r="Z656" s="100"/>
      <c r="AA656" s="100"/>
      <c r="AB656" s="100"/>
      <c r="AC656" s="100"/>
      <c r="AD656" s="100"/>
      <c r="AE656" s="100"/>
      <c r="AR656" s="184" t="s">
        <v>129</v>
      </c>
      <c r="AT656" s="184" t="s">
        <v>125</v>
      </c>
      <c r="AU656" s="184" t="s">
        <v>82</v>
      </c>
      <c r="AY656" s="88" t="s">
        <v>124</v>
      </c>
      <c r="BE656" s="185">
        <f>IF(N656="základní",J656,0)</f>
        <v>0</v>
      </c>
      <c r="BF656" s="185">
        <f>IF(N656="snížená",J656,0)</f>
        <v>0</v>
      </c>
      <c r="BG656" s="185">
        <f>IF(N656="zákl. přenesená",J656,0)</f>
        <v>0</v>
      </c>
      <c r="BH656" s="185">
        <f>IF(N656="sníž. přenesená",J656,0)</f>
        <v>0</v>
      </c>
      <c r="BI656" s="185">
        <f>IF(N656="nulová",J656,0)</f>
        <v>0</v>
      </c>
      <c r="BJ656" s="88" t="s">
        <v>80</v>
      </c>
      <c r="BK656" s="185">
        <f>ROUND(I656*H656,2)</f>
        <v>0</v>
      </c>
      <c r="BL656" s="88" t="s">
        <v>129</v>
      </c>
      <c r="BM656" s="184" t="s">
        <v>1009</v>
      </c>
    </row>
    <row r="657" spans="1:65" s="99" customFormat="1" ht="19.2" x14ac:dyDescent="0.2">
      <c r="A657" s="100"/>
      <c r="B657" s="97"/>
      <c r="C657" s="100"/>
      <c r="D657" s="186" t="s">
        <v>221</v>
      </c>
      <c r="E657" s="100"/>
      <c r="F657" s="187" t="s">
        <v>1004</v>
      </c>
      <c r="G657" s="100"/>
      <c r="H657" s="100"/>
      <c r="I657" s="100"/>
      <c r="J657" s="100"/>
      <c r="K657" s="100"/>
      <c r="L657" s="97"/>
      <c r="M657" s="188"/>
      <c r="N657" s="189"/>
      <c r="O657" s="190"/>
      <c r="P657" s="190"/>
      <c r="Q657" s="190"/>
      <c r="R657" s="190"/>
      <c r="S657" s="190"/>
      <c r="T657" s="191"/>
      <c r="U657" s="100"/>
      <c r="V657" s="100"/>
      <c r="W657" s="100"/>
      <c r="X657" s="100"/>
      <c r="Y657" s="100"/>
      <c r="Z657" s="100"/>
      <c r="AA657" s="100"/>
      <c r="AB657" s="100"/>
      <c r="AC657" s="100"/>
      <c r="AD657" s="100"/>
      <c r="AE657" s="100"/>
      <c r="AT657" s="88" t="s">
        <v>221</v>
      </c>
      <c r="AU657" s="88" t="s">
        <v>82</v>
      </c>
    </row>
    <row r="658" spans="1:65" s="192" customFormat="1" x14ac:dyDescent="0.2">
      <c r="B658" s="193"/>
      <c r="D658" s="186" t="s">
        <v>131</v>
      </c>
      <c r="E658" s="194" t="s">
        <v>1</v>
      </c>
      <c r="F658" s="195" t="s">
        <v>1010</v>
      </c>
      <c r="H658" s="196">
        <v>1.258</v>
      </c>
      <c r="L658" s="193"/>
      <c r="M658" s="197"/>
      <c r="N658" s="198"/>
      <c r="O658" s="198"/>
      <c r="P658" s="198"/>
      <c r="Q658" s="198"/>
      <c r="R658" s="198"/>
      <c r="S658" s="198"/>
      <c r="T658" s="199"/>
      <c r="AT658" s="194" t="s">
        <v>131</v>
      </c>
      <c r="AU658" s="194" t="s">
        <v>82</v>
      </c>
      <c r="AV658" s="192" t="s">
        <v>82</v>
      </c>
      <c r="AW658" s="192" t="s">
        <v>28</v>
      </c>
      <c r="AX658" s="192" t="s">
        <v>80</v>
      </c>
      <c r="AY658" s="194" t="s">
        <v>124</v>
      </c>
    </row>
    <row r="659" spans="1:65" s="99" customFormat="1" ht="16.5" customHeight="1" x14ac:dyDescent="0.2">
      <c r="A659" s="100"/>
      <c r="B659" s="97"/>
      <c r="C659" s="173">
        <v>142</v>
      </c>
      <c r="D659" s="173" t="s">
        <v>125</v>
      </c>
      <c r="E659" s="174" t="s">
        <v>1012</v>
      </c>
      <c r="F659" s="175" t="s">
        <v>1013</v>
      </c>
      <c r="G659" s="176" t="s">
        <v>730</v>
      </c>
      <c r="H659" s="177">
        <v>0.15</v>
      </c>
      <c r="I659" s="86">
        <v>0</v>
      </c>
      <c r="J659" s="178">
        <f>ROUND(I659*H659,2)</f>
        <v>0</v>
      </c>
      <c r="K659" s="179"/>
      <c r="L659" s="97"/>
      <c r="M659" s="180" t="s">
        <v>1</v>
      </c>
      <c r="N659" s="181" t="s">
        <v>37</v>
      </c>
      <c r="O659" s="182">
        <v>33.979999999999997</v>
      </c>
      <c r="P659" s="182">
        <f>O659*H659</f>
        <v>5.0969999999999995</v>
      </c>
      <c r="Q659" s="182">
        <v>1.0475300000000001</v>
      </c>
      <c r="R659" s="182">
        <f>Q659*H659</f>
        <v>0.15712950000000001</v>
      </c>
      <c r="S659" s="182">
        <v>0</v>
      </c>
      <c r="T659" s="183">
        <f>S659*H659</f>
        <v>0</v>
      </c>
      <c r="U659" s="100"/>
      <c r="V659" s="100"/>
      <c r="W659" s="100"/>
      <c r="X659" s="100"/>
      <c r="Y659" s="100"/>
      <c r="Z659" s="100"/>
      <c r="AA659" s="100"/>
      <c r="AB659" s="100"/>
      <c r="AC659" s="100"/>
      <c r="AD659" s="100"/>
      <c r="AE659" s="100"/>
      <c r="AR659" s="184" t="s">
        <v>129</v>
      </c>
      <c r="AT659" s="184" t="s">
        <v>125</v>
      </c>
      <c r="AU659" s="184" t="s">
        <v>82</v>
      </c>
      <c r="AY659" s="88" t="s">
        <v>124</v>
      </c>
      <c r="BE659" s="185">
        <f>IF(N659="základní",J659,0)</f>
        <v>0</v>
      </c>
      <c r="BF659" s="185">
        <f>IF(N659="snížená",J659,0)</f>
        <v>0</v>
      </c>
      <c r="BG659" s="185">
        <f>IF(N659="zákl. přenesená",J659,0)</f>
        <v>0</v>
      </c>
      <c r="BH659" s="185">
        <f>IF(N659="sníž. přenesená",J659,0)</f>
        <v>0</v>
      </c>
      <c r="BI659" s="185">
        <f>IF(N659="nulová",J659,0)</f>
        <v>0</v>
      </c>
      <c r="BJ659" s="88" t="s">
        <v>80</v>
      </c>
      <c r="BK659" s="185">
        <f>ROUND(I659*H659,2)</f>
        <v>0</v>
      </c>
      <c r="BL659" s="88" t="s">
        <v>129</v>
      </c>
      <c r="BM659" s="184" t="s">
        <v>1014</v>
      </c>
    </row>
    <row r="660" spans="1:65" s="99" customFormat="1" ht="19.2" x14ac:dyDescent="0.2">
      <c r="A660" s="100"/>
      <c r="B660" s="97"/>
      <c r="C660" s="100"/>
      <c r="D660" s="186" t="s">
        <v>221</v>
      </c>
      <c r="E660" s="100"/>
      <c r="F660" s="187" t="s">
        <v>1004</v>
      </c>
      <c r="G660" s="100"/>
      <c r="H660" s="100"/>
      <c r="I660" s="100"/>
      <c r="J660" s="100"/>
      <c r="K660" s="100"/>
      <c r="L660" s="97"/>
      <c r="M660" s="188"/>
      <c r="N660" s="189"/>
      <c r="O660" s="190"/>
      <c r="P660" s="190"/>
      <c r="Q660" s="190"/>
      <c r="R660" s="190"/>
      <c r="S660" s="190"/>
      <c r="T660" s="191"/>
      <c r="U660" s="100"/>
      <c r="V660" s="100"/>
      <c r="W660" s="100"/>
      <c r="X660" s="100"/>
      <c r="Y660" s="100"/>
      <c r="Z660" s="100"/>
      <c r="AA660" s="100"/>
      <c r="AB660" s="100"/>
      <c r="AC660" s="100"/>
      <c r="AD660" s="100"/>
      <c r="AE660" s="100"/>
      <c r="AT660" s="88" t="s">
        <v>221</v>
      </c>
      <c r="AU660" s="88" t="s">
        <v>82</v>
      </c>
    </row>
    <row r="661" spans="1:65" s="192" customFormat="1" x14ac:dyDescent="0.2">
      <c r="B661" s="193"/>
      <c r="D661" s="186" t="s">
        <v>131</v>
      </c>
      <c r="E661" s="194" t="s">
        <v>1</v>
      </c>
      <c r="F661" s="195" t="s">
        <v>1015</v>
      </c>
      <c r="H661" s="196">
        <v>0.15</v>
      </c>
      <c r="L661" s="193"/>
      <c r="M661" s="197"/>
      <c r="N661" s="198"/>
      <c r="O661" s="198"/>
      <c r="P661" s="198"/>
      <c r="Q661" s="198"/>
      <c r="R661" s="198"/>
      <c r="S661" s="198"/>
      <c r="T661" s="199"/>
      <c r="AT661" s="194" t="s">
        <v>131</v>
      </c>
      <c r="AU661" s="194" t="s">
        <v>82</v>
      </c>
      <c r="AV661" s="192" t="s">
        <v>82</v>
      </c>
      <c r="AW661" s="192" t="s">
        <v>28</v>
      </c>
      <c r="AX661" s="192" t="s">
        <v>80</v>
      </c>
      <c r="AY661" s="194" t="s">
        <v>124</v>
      </c>
    </row>
    <row r="662" spans="1:65" s="99" customFormat="1" ht="16.5" customHeight="1" x14ac:dyDescent="0.2">
      <c r="A662" s="100"/>
      <c r="B662" s="97"/>
      <c r="C662" s="173">
        <v>143</v>
      </c>
      <c r="D662" s="173" t="s">
        <v>125</v>
      </c>
      <c r="E662" s="174" t="s">
        <v>1017</v>
      </c>
      <c r="F662" s="175" t="s">
        <v>1018</v>
      </c>
      <c r="G662" s="176" t="s">
        <v>128</v>
      </c>
      <c r="H662" s="177">
        <v>12.944000000000001</v>
      </c>
      <c r="I662" s="86">
        <v>0</v>
      </c>
      <c r="J662" s="178">
        <f>ROUND(I662*H662,2)</f>
        <v>0</v>
      </c>
      <c r="K662" s="179"/>
      <c r="L662" s="97"/>
      <c r="M662" s="180" t="s">
        <v>1</v>
      </c>
      <c r="N662" s="181" t="s">
        <v>37</v>
      </c>
      <c r="O662" s="182">
        <v>0.28199999999999997</v>
      </c>
      <c r="P662" s="182">
        <f>O662*H662</f>
        <v>3.6502079999999997</v>
      </c>
      <c r="Q662" s="182">
        <v>0</v>
      </c>
      <c r="R662" s="182">
        <f>Q662*H662</f>
        <v>0</v>
      </c>
      <c r="S662" s="182">
        <v>0</v>
      </c>
      <c r="T662" s="183">
        <f>S662*H662</f>
        <v>0</v>
      </c>
      <c r="U662" s="100"/>
      <c r="V662" s="100"/>
      <c r="W662" s="100"/>
      <c r="X662" s="100"/>
      <c r="Y662" s="100"/>
      <c r="Z662" s="100"/>
      <c r="AA662" s="100"/>
      <c r="AB662" s="100"/>
      <c r="AC662" s="100"/>
      <c r="AD662" s="100"/>
      <c r="AE662" s="100"/>
      <c r="AR662" s="184" t="s">
        <v>129</v>
      </c>
      <c r="AT662" s="184" t="s">
        <v>125</v>
      </c>
      <c r="AU662" s="184" t="s">
        <v>82</v>
      </c>
      <c r="AY662" s="88" t="s">
        <v>124</v>
      </c>
      <c r="BE662" s="185">
        <f>IF(N662="základní",J662,0)</f>
        <v>0</v>
      </c>
      <c r="BF662" s="185">
        <f>IF(N662="snížená",J662,0)</f>
        <v>0</v>
      </c>
      <c r="BG662" s="185">
        <f>IF(N662="zákl. přenesená",J662,0)</f>
        <v>0</v>
      </c>
      <c r="BH662" s="185">
        <f>IF(N662="sníž. přenesená",J662,0)</f>
        <v>0</v>
      </c>
      <c r="BI662" s="185">
        <f>IF(N662="nulová",J662,0)</f>
        <v>0</v>
      </c>
      <c r="BJ662" s="88" t="s">
        <v>80</v>
      </c>
      <c r="BK662" s="185">
        <f>ROUND(I662*H662,2)</f>
        <v>0</v>
      </c>
      <c r="BL662" s="88" t="s">
        <v>129</v>
      </c>
      <c r="BM662" s="184" t="s">
        <v>1019</v>
      </c>
    </row>
    <row r="663" spans="1:65" s="99" customFormat="1" ht="19.2" x14ac:dyDescent="0.2">
      <c r="A663" s="100"/>
      <c r="B663" s="97"/>
      <c r="C663" s="100"/>
      <c r="D663" s="186" t="s">
        <v>221</v>
      </c>
      <c r="E663" s="100"/>
      <c r="F663" s="187" t="s">
        <v>1004</v>
      </c>
      <c r="G663" s="100"/>
      <c r="H663" s="100"/>
      <c r="I663" s="100"/>
      <c r="J663" s="100"/>
      <c r="K663" s="100"/>
      <c r="L663" s="97"/>
      <c r="M663" s="188"/>
      <c r="N663" s="189"/>
      <c r="O663" s="190"/>
      <c r="P663" s="190"/>
      <c r="Q663" s="190"/>
      <c r="R663" s="190"/>
      <c r="S663" s="190"/>
      <c r="T663" s="191"/>
      <c r="U663" s="100"/>
      <c r="V663" s="100"/>
      <c r="W663" s="100"/>
      <c r="X663" s="100"/>
      <c r="Y663" s="100"/>
      <c r="Z663" s="100"/>
      <c r="AA663" s="100"/>
      <c r="AB663" s="100"/>
      <c r="AC663" s="100"/>
      <c r="AD663" s="100"/>
      <c r="AE663" s="100"/>
      <c r="AT663" s="88" t="s">
        <v>221</v>
      </c>
      <c r="AU663" s="88" t="s">
        <v>82</v>
      </c>
    </row>
    <row r="664" spans="1:65" s="192" customFormat="1" x14ac:dyDescent="0.2">
      <c r="B664" s="193"/>
      <c r="D664" s="186" t="s">
        <v>131</v>
      </c>
      <c r="E664" s="194" t="s">
        <v>1</v>
      </c>
      <c r="F664" s="195" t="s">
        <v>1005</v>
      </c>
      <c r="H664" s="196">
        <v>12.944000000000001</v>
      </c>
      <c r="L664" s="193"/>
      <c r="M664" s="197"/>
      <c r="N664" s="198"/>
      <c r="O664" s="198"/>
      <c r="P664" s="198"/>
      <c r="Q664" s="198"/>
      <c r="R664" s="198"/>
      <c r="S664" s="198"/>
      <c r="T664" s="199"/>
      <c r="AT664" s="194" t="s">
        <v>131</v>
      </c>
      <c r="AU664" s="194" t="s">
        <v>82</v>
      </c>
      <c r="AV664" s="192" t="s">
        <v>82</v>
      </c>
      <c r="AW664" s="192" t="s">
        <v>28</v>
      </c>
      <c r="AX664" s="192" t="s">
        <v>80</v>
      </c>
      <c r="AY664" s="194" t="s">
        <v>124</v>
      </c>
    </row>
    <row r="665" spans="1:65" s="99" customFormat="1" ht="16.5" customHeight="1" x14ac:dyDescent="0.2">
      <c r="A665" s="100"/>
      <c r="B665" s="97"/>
      <c r="C665" s="173">
        <v>144</v>
      </c>
      <c r="D665" s="173" t="s">
        <v>125</v>
      </c>
      <c r="E665" s="174" t="s">
        <v>1021</v>
      </c>
      <c r="F665" s="175" t="s">
        <v>1022</v>
      </c>
      <c r="G665" s="176" t="s">
        <v>554</v>
      </c>
      <c r="H665" s="177">
        <v>41</v>
      </c>
      <c r="I665" s="86">
        <v>0</v>
      </c>
      <c r="J665" s="178">
        <f>ROUND(I665*H665,2)</f>
        <v>0</v>
      </c>
      <c r="K665" s="179"/>
      <c r="L665" s="97"/>
      <c r="M665" s="180" t="s">
        <v>1</v>
      </c>
      <c r="N665" s="181" t="s">
        <v>37</v>
      </c>
      <c r="O665" s="182">
        <v>0.125</v>
      </c>
      <c r="P665" s="182">
        <f>O665*H665</f>
        <v>5.125</v>
      </c>
      <c r="Q665" s="182">
        <v>1.81E-3</v>
      </c>
      <c r="R665" s="182">
        <f>Q665*H665</f>
        <v>7.4209999999999998E-2</v>
      </c>
      <c r="S665" s="182">
        <v>0</v>
      </c>
      <c r="T665" s="183">
        <f>S665*H665</f>
        <v>0</v>
      </c>
      <c r="U665" s="100"/>
      <c r="V665" s="100"/>
      <c r="W665" s="100"/>
      <c r="X665" s="100"/>
      <c r="Y665" s="100"/>
      <c r="Z665" s="100"/>
      <c r="AA665" s="100"/>
      <c r="AB665" s="100"/>
      <c r="AC665" s="100"/>
      <c r="AD665" s="100"/>
      <c r="AE665" s="100"/>
      <c r="AR665" s="184" t="s">
        <v>129</v>
      </c>
      <c r="AT665" s="184" t="s">
        <v>125</v>
      </c>
      <c r="AU665" s="184" t="s">
        <v>82</v>
      </c>
      <c r="AY665" s="88" t="s">
        <v>124</v>
      </c>
      <c r="BE665" s="185">
        <f>IF(N665="základní",J665,0)</f>
        <v>0</v>
      </c>
      <c r="BF665" s="185">
        <f>IF(N665="snížená",J665,0)</f>
        <v>0</v>
      </c>
      <c r="BG665" s="185">
        <f>IF(N665="zákl. přenesená",J665,0)</f>
        <v>0</v>
      </c>
      <c r="BH665" s="185">
        <f>IF(N665="sníž. přenesená",J665,0)</f>
        <v>0</v>
      </c>
      <c r="BI665" s="185">
        <f>IF(N665="nulová",J665,0)</f>
        <v>0</v>
      </c>
      <c r="BJ665" s="88" t="s">
        <v>80</v>
      </c>
      <c r="BK665" s="185">
        <f>ROUND(I665*H665,2)</f>
        <v>0</v>
      </c>
      <c r="BL665" s="88" t="s">
        <v>129</v>
      </c>
      <c r="BM665" s="184" t="s">
        <v>1023</v>
      </c>
    </row>
    <row r="666" spans="1:65" s="99" customFormat="1" ht="16.5" customHeight="1" x14ac:dyDescent="0.2">
      <c r="A666" s="100"/>
      <c r="B666" s="97"/>
      <c r="C666" s="218">
        <v>145</v>
      </c>
      <c r="D666" s="218" t="s">
        <v>467</v>
      </c>
      <c r="E666" s="219" t="s">
        <v>1025</v>
      </c>
      <c r="F666" s="220" t="s">
        <v>1026</v>
      </c>
      <c r="G666" s="221" t="s">
        <v>554</v>
      </c>
      <c r="H666" s="222">
        <v>41</v>
      </c>
      <c r="I666" s="231">
        <v>0</v>
      </c>
      <c r="J666" s="223">
        <f>ROUND(I666*H666,2)</f>
        <v>0</v>
      </c>
      <c r="K666" s="224"/>
      <c r="L666" s="225"/>
      <c r="M666" s="226" t="s">
        <v>1</v>
      </c>
      <c r="N666" s="227" t="s">
        <v>37</v>
      </c>
      <c r="O666" s="182">
        <v>0</v>
      </c>
      <c r="P666" s="182">
        <f>O666*H666</f>
        <v>0</v>
      </c>
      <c r="Q666" s="182">
        <v>9.6000000000000002E-4</v>
      </c>
      <c r="R666" s="182">
        <f>Q666*H666</f>
        <v>3.9359999999999999E-2</v>
      </c>
      <c r="S666" s="182">
        <v>0</v>
      </c>
      <c r="T666" s="183">
        <f>S666*H666</f>
        <v>0</v>
      </c>
      <c r="U666" s="100"/>
      <c r="V666" s="100"/>
      <c r="W666" s="100"/>
      <c r="X666" s="100"/>
      <c r="Y666" s="100"/>
      <c r="Z666" s="100"/>
      <c r="AA666" s="100"/>
      <c r="AB666" s="100"/>
      <c r="AC666" s="100"/>
      <c r="AD666" s="100"/>
      <c r="AE666" s="100"/>
      <c r="AR666" s="184" t="s">
        <v>178</v>
      </c>
      <c r="AT666" s="184" t="s">
        <v>467</v>
      </c>
      <c r="AU666" s="184" t="s">
        <v>82</v>
      </c>
      <c r="AY666" s="88" t="s">
        <v>124</v>
      </c>
      <c r="BE666" s="185">
        <f>IF(N666="základní",J666,0)</f>
        <v>0</v>
      </c>
      <c r="BF666" s="185">
        <f>IF(N666="snížená",J666,0)</f>
        <v>0</v>
      </c>
      <c r="BG666" s="185">
        <f>IF(N666="zákl. přenesená",J666,0)</f>
        <v>0</v>
      </c>
      <c r="BH666" s="185">
        <f>IF(N666="sníž. přenesená",J666,0)</f>
        <v>0</v>
      </c>
      <c r="BI666" s="185">
        <f>IF(N666="nulová",J666,0)</f>
        <v>0</v>
      </c>
      <c r="BJ666" s="88" t="s">
        <v>80</v>
      </c>
      <c r="BK666" s="185">
        <f>ROUND(I666*H666,2)</f>
        <v>0</v>
      </c>
      <c r="BL666" s="88" t="s">
        <v>129</v>
      </c>
      <c r="BM666" s="184" t="s">
        <v>1027</v>
      </c>
    </row>
    <row r="667" spans="1:65" s="99" customFormat="1" ht="19.2" x14ac:dyDescent="0.2">
      <c r="A667" s="100"/>
      <c r="B667" s="97"/>
      <c r="C667" s="100"/>
      <c r="D667" s="186" t="s">
        <v>221</v>
      </c>
      <c r="E667" s="100"/>
      <c r="F667" s="187" t="s">
        <v>1028</v>
      </c>
      <c r="G667" s="100"/>
      <c r="H667" s="100"/>
      <c r="I667" s="100"/>
      <c r="J667" s="100"/>
      <c r="K667" s="100"/>
      <c r="L667" s="97"/>
      <c r="M667" s="188"/>
      <c r="N667" s="189"/>
      <c r="O667" s="190"/>
      <c r="P667" s="190"/>
      <c r="Q667" s="190"/>
      <c r="R667" s="190"/>
      <c r="S667" s="190"/>
      <c r="T667" s="191"/>
      <c r="U667" s="100"/>
      <c r="V667" s="100"/>
      <c r="W667" s="100"/>
      <c r="X667" s="100"/>
      <c r="Y667" s="100"/>
      <c r="Z667" s="100"/>
      <c r="AA667" s="100"/>
      <c r="AB667" s="100"/>
      <c r="AC667" s="100"/>
      <c r="AD667" s="100"/>
      <c r="AE667" s="100"/>
      <c r="AT667" s="88" t="s">
        <v>221</v>
      </c>
      <c r="AU667" s="88" t="s">
        <v>82</v>
      </c>
    </row>
    <row r="668" spans="1:65" s="192" customFormat="1" x14ac:dyDescent="0.2">
      <c r="B668" s="193"/>
      <c r="D668" s="186" t="s">
        <v>131</v>
      </c>
      <c r="E668" s="194" t="s">
        <v>1</v>
      </c>
      <c r="F668" s="195" t="s">
        <v>1029</v>
      </c>
      <c r="H668" s="196">
        <v>41</v>
      </c>
      <c r="L668" s="193"/>
      <c r="M668" s="197"/>
      <c r="N668" s="198"/>
      <c r="O668" s="198"/>
      <c r="P668" s="198"/>
      <c r="Q668" s="198"/>
      <c r="R668" s="198"/>
      <c r="S668" s="198"/>
      <c r="T668" s="199"/>
      <c r="AT668" s="194" t="s">
        <v>131</v>
      </c>
      <c r="AU668" s="194" t="s">
        <v>82</v>
      </c>
      <c r="AV668" s="192" t="s">
        <v>82</v>
      </c>
      <c r="AW668" s="192" t="s">
        <v>28</v>
      </c>
      <c r="AX668" s="192" t="s">
        <v>80</v>
      </c>
      <c r="AY668" s="194" t="s">
        <v>124</v>
      </c>
    </row>
    <row r="669" spans="1:65" s="99" customFormat="1" ht="16.5" customHeight="1" x14ac:dyDescent="0.2">
      <c r="A669" s="100"/>
      <c r="B669" s="97"/>
      <c r="C669" s="173">
        <v>146</v>
      </c>
      <c r="D669" s="173" t="s">
        <v>125</v>
      </c>
      <c r="E669" s="174" t="s">
        <v>1031</v>
      </c>
      <c r="F669" s="175" t="s">
        <v>1032</v>
      </c>
      <c r="G669" s="176" t="s">
        <v>128</v>
      </c>
      <c r="H669" s="177">
        <v>0.24</v>
      </c>
      <c r="I669" s="86">
        <v>0</v>
      </c>
      <c r="J669" s="178">
        <f>ROUND(I669*H669,2)</f>
        <v>0</v>
      </c>
      <c r="K669" s="179"/>
      <c r="L669" s="97"/>
      <c r="M669" s="180" t="s">
        <v>1</v>
      </c>
      <c r="N669" s="181" t="s">
        <v>37</v>
      </c>
      <c r="O669" s="182">
        <v>0.72099999999999997</v>
      </c>
      <c r="P669" s="182">
        <f>O669*H669</f>
        <v>0.17304</v>
      </c>
      <c r="Q669" s="182">
        <v>4.5799999999999999E-3</v>
      </c>
      <c r="R669" s="182">
        <f>Q669*H669</f>
        <v>1.0991999999999998E-3</v>
      </c>
      <c r="S669" s="182">
        <v>0</v>
      </c>
      <c r="T669" s="183">
        <f>S669*H669</f>
        <v>0</v>
      </c>
      <c r="U669" s="100"/>
      <c r="V669" s="100"/>
      <c r="W669" s="100"/>
      <c r="X669" s="100"/>
      <c r="Y669" s="100"/>
      <c r="Z669" s="100"/>
      <c r="AA669" s="100"/>
      <c r="AB669" s="100"/>
      <c r="AC669" s="100"/>
      <c r="AD669" s="100"/>
      <c r="AE669" s="100"/>
      <c r="AR669" s="184" t="s">
        <v>129</v>
      </c>
      <c r="AT669" s="184" t="s">
        <v>125</v>
      </c>
      <c r="AU669" s="184" t="s">
        <v>82</v>
      </c>
      <c r="AY669" s="88" t="s">
        <v>124</v>
      </c>
      <c r="BE669" s="185">
        <f>IF(N669="základní",J669,0)</f>
        <v>0</v>
      </c>
      <c r="BF669" s="185">
        <f>IF(N669="snížená",J669,0)</f>
        <v>0</v>
      </c>
      <c r="BG669" s="185">
        <f>IF(N669="zákl. přenesená",J669,0)</f>
        <v>0</v>
      </c>
      <c r="BH669" s="185">
        <f>IF(N669="sníž. přenesená",J669,0)</f>
        <v>0</v>
      </c>
      <c r="BI669" s="185">
        <f>IF(N669="nulová",J669,0)</f>
        <v>0</v>
      </c>
      <c r="BJ669" s="88" t="s">
        <v>80</v>
      </c>
      <c r="BK669" s="185">
        <f>ROUND(I669*H669,2)</f>
        <v>0</v>
      </c>
      <c r="BL669" s="88" t="s">
        <v>129</v>
      </c>
      <c r="BM669" s="184" t="s">
        <v>1033</v>
      </c>
    </row>
    <row r="670" spans="1:65" s="99" customFormat="1" ht="19.2" x14ac:dyDescent="0.2">
      <c r="A670" s="100"/>
      <c r="B670" s="97"/>
      <c r="C670" s="100"/>
      <c r="D670" s="186" t="s">
        <v>221</v>
      </c>
      <c r="E670" s="100"/>
      <c r="F670" s="187" t="s">
        <v>1034</v>
      </c>
      <c r="G670" s="100"/>
      <c r="H670" s="100"/>
      <c r="I670" s="100"/>
      <c r="J670" s="100"/>
      <c r="K670" s="100"/>
      <c r="L670" s="97"/>
      <c r="M670" s="188"/>
      <c r="N670" s="189"/>
      <c r="O670" s="190"/>
      <c r="P670" s="190"/>
      <c r="Q670" s="190"/>
      <c r="R670" s="190"/>
      <c r="S670" s="190"/>
      <c r="T670" s="191"/>
      <c r="U670" s="100"/>
      <c r="V670" s="100"/>
      <c r="W670" s="100"/>
      <c r="X670" s="100"/>
      <c r="Y670" s="100"/>
      <c r="Z670" s="100"/>
      <c r="AA670" s="100"/>
      <c r="AB670" s="100"/>
      <c r="AC670" s="100"/>
      <c r="AD670" s="100"/>
      <c r="AE670" s="100"/>
      <c r="AT670" s="88" t="s">
        <v>221</v>
      </c>
      <c r="AU670" s="88" t="s">
        <v>82</v>
      </c>
    </row>
    <row r="671" spans="1:65" s="192" customFormat="1" x14ac:dyDescent="0.2">
      <c r="B671" s="193"/>
      <c r="D671" s="186" t="s">
        <v>131</v>
      </c>
      <c r="E671" s="194" t="s">
        <v>1</v>
      </c>
      <c r="F671" s="195" t="s">
        <v>1035</v>
      </c>
      <c r="H671" s="196">
        <v>0.24</v>
      </c>
      <c r="L671" s="193"/>
      <c r="M671" s="197"/>
      <c r="N671" s="198"/>
      <c r="O671" s="198"/>
      <c r="P671" s="198"/>
      <c r="Q671" s="198"/>
      <c r="R671" s="198"/>
      <c r="S671" s="198"/>
      <c r="T671" s="199"/>
      <c r="AT671" s="194" t="s">
        <v>131</v>
      </c>
      <c r="AU671" s="194" t="s">
        <v>82</v>
      </c>
      <c r="AV671" s="192" t="s">
        <v>82</v>
      </c>
      <c r="AW671" s="192" t="s">
        <v>28</v>
      </c>
      <c r="AX671" s="192" t="s">
        <v>80</v>
      </c>
      <c r="AY671" s="194" t="s">
        <v>124</v>
      </c>
    </row>
    <row r="672" spans="1:65" s="99" customFormat="1" ht="16.5" customHeight="1" x14ac:dyDescent="0.2">
      <c r="A672" s="100"/>
      <c r="B672" s="97"/>
      <c r="C672" s="173">
        <v>147</v>
      </c>
      <c r="D672" s="173" t="s">
        <v>125</v>
      </c>
      <c r="E672" s="174" t="s">
        <v>1037</v>
      </c>
      <c r="F672" s="175" t="s">
        <v>1038</v>
      </c>
      <c r="G672" s="176" t="s">
        <v>128</v>
      </c>
      <c r="H672" s="177">
        <v>0.18</v>
      </c>
      <c r="I672" s="86">
        <v>0</v>
      </c>
      <c r="J672" s="178">
        <f>ROUND(I672*H672,2)</f>
        <v>0</v>
      </c>
      <c r="K672" s="179"/>
      <c r="L672" s="97"/>
      <c r="M672" s="180" t="s">
        <v>1</v>
      </c>
      <c r="N672" s="181" t="s">
        <v>37</v>
      </c>
      <c r="O672" s="182">
        <v>0.113</v>
      </c>
      <c r="P672" s="182">
        <f>O672*H672</f>
        <v>2.034E-2</v>
      </c>
      <c r="Q672" s="182">
        <v>2.9999999999999997E-4</v>
      </c>
      <c r="R672" s="182">
        <f>Q672*H672</f>
        <v>5.3999999999999991E-5</v>
      </c>
      <c r="S672" s="182">
        <v>0</v>
      </c>
      <c r="T672" s="183">
        <f>S672*H672</f>
        <v>0</v>
      </c>
      <c r="U672" s="100"/>
      <c r="V672" s="100"/>
      <c r="W672" s="100"/>
      <c r="X672" s="100"/>
      <c r="Y672" s="100"/>
      <c r="Z672" s="100"/>
      <c r="AA672" s="100"/>
      <c r="AB672" s="100"/>
      <c r="AC672" s="100"/>
      <c r="AD672" s="100"/>
      <c r="AE672" s="100"/>
      <c r="AR672" s="184" t="s">
        <v>129</v>
      </c>
      <c r="AT672" s="184" t="s">
        <v>125</v>
      </c>
      <c r="AU672" s="184" t="s">
        <v>82</v>
      </c>
      <c r="AY672" s="88" t="s">
        <v>124</v>
      </c>
      <c r="BE672" s="185">
        <f>IF(N672="základní",J672,0)</f>
        <v>0</v>
      </c>
      <c r="BF672" s="185">
        <f>IF(N672="snížená",J672,0)</f>
        <v>0</v>
      </c>
      <c r="BG672" s="185">
        <f>IF(N672="zákl. přenesená",J672,0)</f>
        <v>0</v>
      </c>
      <c r="BH672" s="185">
        <f>IF(N672="sníž. přenesená",J672,0)</f>
        <v>0</v>
      </c>
      <c r="BI672" s="185">
        <f>IF(N672="nulová",J672,0)</f>
        <v>0</v>
      </c>
      <c r="BJ672" s="88" t="s">
        <v>80</v>
      </c>
      <c r="BK672" s="185">
        <f>ROUND(I672*H672,2)</f>
        <v>0</v>
      </c>
      <c r="BL672" s="88" t="s">
        <v>129</v>
      </c>
      <c r="BM672" s="184" t="s">
        <v>1039</v>
      </c>
    </row>
    <row r="673" spans="1:65" s="192" customFormat="1" x14ac:dyDescent="0.2">
      <c r="B673" s="193"/>
      <c r="D673" s="186" t="s">
        <v>131</v>
      </c>
      <c r="E673" s="194" t="s">
        <v>1</v>
      </c>
      <c r="F673" s="195" t="s">
        <v>1040</v>
      </c>
      <c r="H673" s="196">
        <v>0.18</v>
      </c>
      <c r="L673" s="193"/>
      <c r="M673" s="197"/>
      <c r="N673" s="198"/>
      <c r="O673" s="198"/>
      <c r="P673" s="198"/>
      <c r="Q673" s="198"/>
      <c r="R673" s="198"/>
      <c r="S673" s="198"/>
      <c r="T673" s="199"/>
      <c r="AT673" s="194" t="s">
        <v>131</v>
      </c>
      <c r="AU673" s="194" t="s">
        <v>82</v>
      </c>
      <c r="AV673" s="192" t="s">
        <v>82</v>
      </c>
      <c r="AW673" s="192" t="s">
        <v>28</v>
      </c>
      <c r="AX673" s="192" t="s">
        <v>80</v>
      </c>
      <c r="AY673" s="194" t="s">
        <v>124</v>
      </c>
    </row>
    <row r="674" spans="1:65" s="99" customFormat="1" ht="16.5" customHeight="1" x14ac:dyDescent="0.2">
      <c r="A674" s="100"/>
      <c r="B674" s="97"/>
      <c r="C674" s="173">
        <v>148</v>
      </c>
      <c r="D674" s="173" t="s">
        <v>125</v>
      </c>
      <c r="E674" s="174" t="s">
        <v>1042</v>
      </c>
      <c r="F674" s="175" t="s">
        <v>1043</v>
      </c>
      <c r="G674" s="176" t="s">
        <v>181</v>
      </c>
      <c r="H674" s="177">
        <v>1.7999999999999999E-2</v>
      </c>
      <c r="I674" s="86">
        <v>0</v>
      </c>
      <c r="J674" s="178">
        <f>ROUND(I674*H674,2)</f>
        <v>0</v>
      </c>
      <c r="K674" s="179"/>
      <c r="L674" s="97"/>
      <c r="M674" s="180" t="s">
        <v>1</v>
      </c>
      <c r="N674" s="181" t="s">
        <v>37</v>
      </c>
      <c r="O674" s="182">
        <v>1.038</v>
      </c>
      <c r="P674" s="182">
        <f>O674*H674</f>
        <v>1.8683999999999999E-2</v>
      </c>
      <c r="Q674" s="182">
        <v>2.5517799999999999</v>
      </c>
      <c r="R674" s="182">
        <f>Q674*H674</f>
        <v>4.5932039999999993E-2</v>
      </c>
      <c r="S674" s="182">
        <v>0</v>
      </c>
      <c r="T674" s="183">
        <f>S674*H674</f>
        <v>0</v>
      </c>
      <c r="U674" s="100"/>
      <c r="V674" s="100"/>
      <c r="W674" s="100"/>
      <c r="X674" s="100"/>
      <c r="Y674" s="100"/>
      <c r="Z674" s="100"/>
      <c r="AA674" s="100"/>
      <c r="AB674" s="100"/>
      <c r="AC674" s="100"/>
      <c r="AD674" s="100"/>
      <c r="AE674" s="100"/>
      <c r="AR674" s="184" t="s">
        <v>129</v>
      </c>
      <c r="AT674" s="184" t="s">
        <v>125</v>
      </c>
      <c r="AU674" s="184" t="s">
        <v>82</v>
      </c>
      <c r="AY674" s="88" t="s">
        <v>124</v>
      </c>
      <c r="BE674" s="185">
        <f>IF(N674="základní",J674,0)</f>
        <v>0</v>
      </c>
      <c r="BF674" s="185">
        <f>IF(N674="snížená",J674,0)</f>
        <v>0</v>
      </c>
      <c r="BG674" s="185">
        <f>IF(N674="zákl. přenesená",J674,0)</f>
        <v>0</v>
      </c>
      <c r="BH674" s="185">
        <f>IF(N674="sníž. přenesená",J674,0)</f>
        <v>0</v>
      </c>
      <c r="BI674" s="185">
        <f>IF(N674="nulová",J674,0)</f>
        <v>0</v>
      </c>
      <c r="BJ674" s="88" t="s">
        <v>80</v>
      </c>
      <c r="BK674" s="185">
        <f>ROUND(I674*H674,2)</f>
        <v>0</v>
      </c>
      <c r="BL674" s="88" t="s">
        <v>129</v>
      </c>
      <c r="BM674" s="184" t="s">
        <v>1044</v>
      </c>
    </row>
    <row r="675" spans="1:65" s="99" customFormat="1" ht="19.2" x14ac:dyDescent="0.2">
      <c r="A675" s="100"/>
      <c r="B675" s="97"/>
      <c r="C675" s="100"/>
      <c r="D675" s="186" t="s">
        <v>221</v>
      </c>
      <c r="E675" s="100"/>
      <c r="F675" s="187" t="s">
        <v>1034</v>
      </c>
      <c r="G675" s="100"/>
      <c r="H675" s="100"/>
      <c r="I675" s="100"/>
      <c r="J675" s="100"/>
      <c r="K675" s="100"/>
      <c r="L675" s="97"/>
      <c r="M675" s="188"/>
      <c r="N675" s="189"/>
      <c r="O675" s="190"/>
      <c r="P675" s="190"/>
      <c r="Q675" s="190"/>
      <c r="R675" s="190"/>
      <c r="S675" s="190"/>
      <c r="T675" s="191"/>
      <c r="U675" s="100"/>
      <c r="V675" s="100"/>
      <c r="W675" s="100"/>
      <c r="X675" s="100"/>
      <c r="Y675" s="100"/>
      <c r="Z675" s="100"/>
      <c r="AA675" s="100"/>
      <c r="AB675" s="100"/>
      <c r="AC675" s="100"/>
      <c r="AD675" s="100"/>
      <c r="AE675" s="100"/>
      <c r="AT675" s="88" t="s">
        <v>221</v>
      </c>
      <c r="AU675" s="88" t="s">
        <v>82</v>
      </c>
    </row>
    <row r="676" spans="1:65" s="192" customFormat="1" x14ac:dyDescent="0.2">
      <c r="B676" s="193"/>
      <c r="D676" s="186" t="s">
        <v>131</v>
      </c>
      <c r="E676" s="194" t="s">
        <v>1</v>
      </c>
      <c r="F676" s="195" t="s">
        <v>1045</v>
      </c>
      <c r="H676" s="196">
        <v>1.7999999999999999E-2</v>
      </c>
      <c r="L676" s="193"/>
      <c r="M676" s="197"/>
      <c r="N676" s="198"/>
      <c r="O676" s="198"/>
      <c r="P676" s="198"/>
      <c r="Q676" s="198"/>
      <c r="R676" s="198"/>
      <c r="S676" s="198"/>
      <c r="T676" s="199"/>
      <c r="AT676" s="194" t="s">
        <v>131</v>
      </c>
      <c r="AU676" s="194" t="s">
        <v>82</v>
      </c>
      <c r="AV676" s="192" t="s">
        <v>82</v>
      </c>
      <c r="AW676" s="192" t="s">
        <v>28</v>
      </c>
      <c r="AX676" s="192" t="s">
        <v>80</v>
      </c>
      <c r="AY676" s="194" t="s">
        <v>124</v>
      </c>
    </row>
    <row r="677" spans="1:65" s="99" customFormat="1" ht="16.5" customHeight="1" x14ac:dyDescent="0.2">
      <c r="A677" s="100"/>
      <c r="B677" s="97"/>
      <c r="C677" s="173">
        <v>149</v>
      </c>
      <c r="D677" s="173" t="s">
        <v>125</v>
      </c>
      <c r="E677" s="174" t="s">
        <v>1046</v>
      </c>
      <c r="F677" s="175" t="s">
        <v>1047</v>
      </c>
      <c r="G677" s="176" t="s">
        <v>128</v>
      </c>
      <c r="H677" s="177">
        <v>0.24</v>
      </c>
      <c r="I677" s="86">
        <v>0</v>
      </c>
      <c r="J677" s="178">
        <f>ROUND(I677*H677,2)</f>
        <v>0</v>
      </c>
      <c r="K677" s="179"/>
      <c r="L677" s="97"/>
      <c r="M677" s="180" t="s">
        <v>1</v>
      </c>
      <c r="N677" s="181" t="s">
        <v>37</v>
      </c>
      <c r="O677" s="182">
        <v>0.28199999999999997</v>
      </c>
      <c r="P677" s="182">
        <f>O677*H677</f>
        <v>6.767999999999999E-2</v>
      </c>
      <c r="Q677" s="182">
        <v>0</v>
      </c>
      <c r="R677" s="182">
        <f>Q677*H677</f>
        <v>0</v>
      </c>
      <c r="S677" s="182">
        <v>0</v>
      </c>
      <c r="T677" s="183">
        <f>S677*H677</f>
        <v>0</v>
      </c>
      <c r="U677" s="100"/>
      <c r="V677" s="100"/>
      <c r="W677" s="100"/>
      <c r="X677" s="100"/>
      <c r="Y677" s="100"/>
      <c r="Z677" s="100"/>
      <c r="AA677" s="100"/>
      <c r="AB677" s="100"/>
      <c r="AC677" s="100"/>
      <c r="AD677" s="100"/>
      <c r="AE677" s="100"/>
      <c r="AR677" s="184" t="s">
        <v>129</v>
      </c>
      <c r="AT677" s="184" t="s">
        <v>125</v>
      </c>
      <c r="AU677" s="184" t="s">
        <v>82</v>
      </c>
      <c r="AY677" s="88" t="s">
        <v>124</v>
      </c>
      <c r="BE677" s="185">
        <f>IF(N677="základní",J677,0)</f>
        <v>0</v>
      </c>
      <c r="BF677" s="185">
        <f>IF(N677="snížená",J677,0)</f>
        <v>0</v>
      </c>
      <c r="BG677" s="185">
        <f>IF(N677="zákl. přenesená",J677,0)</f>
        <v>0</v>
      </c>
      <c r="BH677" s="185">
        <f>IF(N677="sníž. přenesená",J677,0)</f>
        <v>0</v>
      </c>
      <c r="BI677" s="185">
        <f>IF(N677="nulová",J677,0)</f>
        <v>0</v>
      </c>
      <c r="BJ677" s="88" t="s">
        <v>80</v>
      </c>
      <c r="BK677" s="185">
        <f>ROUND(I677*H677,2)</f>
        <v>0</v>
      </c>
      <c r="BL677" s="88" t="s">
        <v>129</v>
      </c>
      <c r="BM677" s="184" t="s">
        <v>1048</v>
      </c>
    </row>
    <row r="678" spans="1:65" s="99" customFormat="1" ht="19.2" x14ac:dyDescent="0.2">
      <c r="A678" s="100"/>
      <c r="B678" s="97"/>
      <c r="C678" s="100"/>
      <c r="D678" s="186" t="s">
        <v>221</v>
      </c>
      <c r="E678" s="100"/>
      <c r="F678" s="187" t="s">
        <v>1034</v>
      </c>
      <c r="G678" s="100"/>
      <c r="H678" s="100"/>
      <c r="I678" s="100"/>
      <c r="J678" s="100"/>
      <c r="K678" s="100"/>
      <c r="L678" s="97"/>
      <c r="M678" s="188"/>
      <c r="N678" s="189"/>
      <c r="O678" s="190"/>
      <c r="P678" s="190"/>
      <c r="Q678" s="190"/>
      <c r="R678" s="190"/>
      <c r="S678" s="190"/>
      <c r="T678" s="191"/>
      <c r="U678" s="100"/>
      <c r="V678" s="100"/>
      <c r="W678" s="100"/>
      <c r="X678" s="100"/>
      <c r="Y678" s="100"/>
      <c r="Z678" s="100"/>
      <c r="AA678" s="100"/>
      <c r="AB678" s="100"/>
      <c r="AC678" s="100"/>
      <c r="AD678" s="100"/>
      <c r="AE678" s="100"/>
      <c r="AT678" s="88" t="s">
        <v>221</v>
      </c>
      <c r="AU678" s="88" t="s">
        <v>82</v>
      </c>
    </row>
    <row r="679" spans="1:65" s="192" customFormat="1" x14ac:dyDescent="0.2">
      <c r="B679" s="193"/>
      <c r="D679" s="186" t="s">
        <v>131</v>
      </c>
      <c r="E679" s="194" t="s">
        <v>1</v>
      </c>
      <c r="F679" s="195" t="s">
        <v>1035</v>
      </c>
      <c r="H679" s="196">
        <v>0.24</v>
      </c>
      <c r="L679" s="193"/>
      <c r="M679" s="197"/>
      <c r="N679" s="198"/>
      <c r="O679" s="198"/>
      <c r="P679" s="198"/>
      <c r="Q679" s="198"/>
      <c r="R679" s="198"/>
      <c r="S679" s="198"/>
      <c r="T679" s="199"/>
      <c r="AT679" s="194" t="s">
        <v>131</v>
      </c>
      <c r="AU679" s="194" t="s">
        <v>82</v>
      </c>
      <c r="AV679" s="192" t="s">
        <v>82</v>
      </c>
      <c r="AW679" s="192" t="s">
        <v>28</v>
      </c>
      <c r="AX679" s="192" t="s">
        <v>80</v>
      </c>
      <c r="AY679" s="194" t="s">
        <v>124</v>
      </c>
    </row>
    <row r="680" spans="1:65" s="99" customFormat="1" ht="16.5" customHeight="1" x14ac:dyDescent="0.2">
      <c r="A680" s="100"/>
      <c r="B680" s="97"/>
      <c r="C680" s="173">
        <v>150</v>
      </c>
      <c r="D680" s="173" t="s">
        <v>125</v>
      </c>
      <c r="E680" s="174" t="s">
        <v>1050</v>
      </c>
      <c r="F680" s="175" t="s">
        <v>1051</v>
      </c>
      <c r="G680" s="176" t="s">
        <v>128</v>
      </c>
      <c r="H680" s="177">
        <v>63</v>
      </c>
      <c r="I680" s="86">
        <v>0</v>
      </c>
      <c r="J680" s="178">
        <f>ROUND(I680*H680,2)</f>
        <v>0</v>
      </c>
      <c r="K680" s="179"/>
      <c r="L680" s="97"/>
      <c r="M680" s="180" t="s">
        <v>1</v>
      </c>
      <c r="N680" s="181" t="s">
        <v>37</v>
      </c>
      <c r="O680" s="182">
        <v>0.222</v>
      </c>
      <c r="P680" s="182">
        <f>O680*H680</f>
        <v>13.986000000000001</v>
      </c>
      <c r="Q680" s="182">
        <v>4.0000000000000002E-4</v>
      </c>
      <c r="R680" s="182">
        <f>Q680*H680</f>
        <v>2.52E-2</v>
      </c>
      <c r="S680" s="182">
        <v>0</v>
      </c>
      <c r="T680" s="183">
        <f>S680*H680</f>
        <v>0</v>
      </c>
      <c r="U680" s="100"/>
      <c r="V680" s="100"/>
      <c r="W680" s="100"/>
      <c r="X680" s="100"/>
      <c r="Y680" s="100"/>
      <c r="Z680" s="100"/>
      <c r="AA680" s="100"/>
      <c r="AB680" s="100"/>
      <c r="AC680" s="100"/>
      <c r="AD680" s="100"/>
      <c r="AE680" s="100"/>
      <c r="AR680" s="184" t="s">
        <v>129</v>
      </c>
      <c r="AT680" s="184" t="s">
        <v>125</v>
      </c>
      <c r="AU680" s="184" t="s">
        <v>82</v>
      </c>
      <c r="AY680" s="88" t="s">
        <v>124</v>
      </c>
      <c r="BE680" s="185">
        <f>IF(N680="základní",J680,0)</f>
        <v>0</v>
      </c>
      <c r="BF680" s="185">
        <f>IF(N680="snížená",J680,0)</f>
        <v>0</v>
      </c>
      <c r="BG680" s="185">
        <f>IF(N680="zákl. přenesená",J680,0)</f>
        <v>0</v>
      </c>
      <c r="BH680" s="185">
        <f>IF(N680="sníž. přenesená",J680,0)</f>
        <v>0</v>
      </c>
      <c r="BI680" s="185">
        <f>IF(N680="nulová",J680,0)</f>
        <v>0</v>
      </c>
      <c r="BJ680" s="88" t="s">
        <v>80</v>
      </c>
      <c r="BK680" s="185">
        <f>ROUND(I680*H680,2)</f>
        <v>0</v>
      </c>
      <c r="BL680" s="88" t="s">
        <v>129</v>
      </c>
      <c r="BM680" s="184" t="s">
        <v>1052</v>
      </c>
    </row>
    <row r="681" spans="1:65" s="192" customFormat="1" x14ac:dyDescent="0.2">
      <c r="B681" s="193"/>
      <c r="D681" s="186" t="s">
        <v>131</v>
      </c>
      <c r="E681" s="194" t="s">
        <v>1</v>
      </c>
      <c r="F681" s="195" t="s">
        <v>567</v>
      </c>
      <c r="H681" s="196">
        <v>63</v>
      </c>
      <c r="L681" s="193"/>
      <c r="M681" s="197"/>
      <c r="N681" s="198"/>
      <c r="O681" s="198"/>
      <c r="P681" s="198"/>
      <c r="Q681" s="198"/>
      <c r="R681" s="198"/>
      <c r="S681" s="198"/>
      <c r="T681" s="199"/>
      <c r="AT681" s="194" t="s">
        <v>131</v>
      </c>
      <c r="AU681" s="194" t="s">
        <v>82</v>
      </c>
      <c r="AV681" s="192" t="s">
        <v>82</v>
      </c>
      <c r="AW681" s="192" t="s">
        <v>28</v>
      </c>
      <c r="AX681" s="192" t="s">
        <v>80</v>
      </c>
      <c r="AY681" s="194" t="s">
        <v>124</v>
      </c>
    </row>
    <row r="682" spans="1:65" s="99" customFormat="1" ht="21.75" customHeight="1" x14ac:dyDescent="0.2">
      <c r="A682" s="100"/>
      <c r="B682" s="97"/>
      <c r="C682" s="218">
        <v>151</v>
      </c>
      <c r="D682" s="218" t="s">
        <v>467</v>
      </c>
      <c r="E682" s="219" t="s">
        <v>1053</v>
      </c>
      <c r="F682" s="220" t="s">
        <v>1054</v>
      </c>
      <c r="G682" s="221" t="s">
        <v>128</v>
      </c>
      <c r="H682" s="222">
        <v>72.45</v>
      </c>
      <c r="I682" s="231">
        <v>0</v>
      </c>
      <c r="J682" s="223">
        <f>ROUND(I682*H682,2)</f>
        <v>0</v>
      </c>
      <c r="K682" s="224"/>
      <c r="L682" s="225"/>
      <c r="M682" s="226" t="s">
        <v>1</v>
      </c>
      <c r="N682" s="227" t="s">
        <v>37</v>
      </c>
      <c r="O682" s="182">
        <v>0</v>
      </c>
      <c r="P682" s="182">
        <f>O682*H682</f>
        <v>0</v>
      </c>
      <c r="Q682" s="182">
        <v>5.4000000000000003E-3</v>
      </c>
      <c r="R682" s="182">
        <f>Q682*H682</f>
        <v>0.39123000000000002</v>
      </c>
      <c r="S682" s="182">
        <v>0</v>
      </c>
      <c r="T682" s="183">
        <f>S682*H682</f>
        <v>0</v>
      </c>
      <c r="U682" s="100"/>
      <c r="V682" s="100"/>
      <c r="W682" s="100"/>
      <c r="X682" s="100"/>
      <c r="Y682" s="100"/>
      <c r="Z682" s="100"/>
      <c r="AA682" s="100"/>
      <c r="AB682" s="100"/>
      <c r="AC682" s="100"/>
      <c r="AD682" s="100"/>
      <c r="AE682" s="100"/>
      <c r="AR682" s="184" t="s">
        <v>178</v>
      </c>
      <c r="AT682" s="184" t="s">
        <v>467</v>
      </c>
      <c r="AU682" s="184" t="s">
        <v>82</v>
      </c>
      <c r="AY682" s="88" t="s">
        <v>124</v>
      </c>
      <c r="BE682" s="185">
        <f>IF(N682="základní",J682,0)</f>
        <v>0</v>
      </c>
      <c r="BF682" s="185">
        <f>IF(N682="snížená",J682,0)</f>
        <v>0</v>
      </c>
      <c r="BG682" s="185">
        <f>IF(N682="zákl. přenesená",J682,0)</f>
        <v>0</v>
      </c>
      <c r="BH682" s="185">
        <f>IF(N682="sníž. přenesená",J682,0)</f>
        <v>0</v>
      </c>
      <c r="BI682" s="185">
        <f>IF(N682="nulová",J682,0)</f>
        <v>0</v>
      </c>
      <c r="BJ682" s="88" t="s">
        <v>80</v>
      </c>
      <c r="BK682" s="185">
        <f>ROUND(I682*H682,2)</f>
        <v>0</v>
      </c>
      <c r="BL682" s="88" t="s">
        <v>129</v>
      </c>
      <c r="BM682" s="184" t="s">
        <v>1055</v>
      </c>
    </row>
    <row r="683" spans="1:65" s="192" customFormat="1" x14ac:dyDescent="0.2">
      <c r="B683" s="193"/>
      <c r="D683" s="186" t="s">
        <v>131</v>
      </c>
      <c r="F683" s="195" t="s">
        <v>1056</v>
      </c>
      <c r="H683" s="196">
        <v>72.45</v>
      </c>
      <c r="L683" s="193"/>
      <c r="M683" s="197"/>
      <c r="N683" s="198"/>
      <c r="O683" s="198"/>
      <c r="P683" s="198"/>
      <c r="Q683" s="198"/>
      <c r="R683" s="198"/>
      <c r="S683" s="198"/>
      <c r="T683" s="199"/>
      <c r="AT683" s="194" t="s">
        <v>131</v>
      </c>
      <c r="AU683" s="194" t="s">
        <v>82</v>
      </c>
      <c r="AV683" s="192" t="s">
        <v>82</v>
      </c>
      <c r="AW683" s="192" t="s">
        <v>3</v>
      </c>
      <c r="AX683" s="192" t="s">
        <v>80</v>
      </c>
      <c r="AY683" s="194" t="s">
        <v>124</v>
      </c>
    </row>
    <row r="684" spans="1:65" s="99" customFormat="1" ht="16.5" customHeight="1" x14ac:dyDescent="0.2">
      <c r="A684" s="100"/>
      <c r="B684" s="97"/>
      <c r="C684" s="173">
        <v>152</v>
      </c>
      <c r="D684" s="173" t="s">
        <v>125</v>
      </c>
      <c r="E684" s="174" t="s">
        <v>1058</v>
      </c>
      <c r="F684" s="175" t="s">
        <v>1059</v>
      </c>
      <c r="G684" s="176" t="s">
        <v>128</v>
      </c>
      <c r="H684" s="177">
        <v>30</v>
      </c>
      <c r="I684" s="86">
        <v>0</v>
      </c>
      <c r="J684" s="178">
        <f>ROUND(I684*H684,2)</f>
        <v>0</v>
      </c>
      <c r="K684" s="179"/>
      <c r="L684" s="97"/>
      <c r="M684" s="180" t="s">
        <v>1</v>
      </c>
      <c r="N684" s="181" t="s">
        <v>37</v>
      </c>
      <c r="O684" s="182">
        <v>0.26</v>
      </c>
      <c r="P684" s="182">
        <f>O684*H684</f>
        <v>7.8000000000000007</v>
      </c>
      <c r="Q684" s="182">
        <v>4.0000000000000002E-4</v>
      </c>
      <c r="R684" s="182">
        <f>Q684*H684</f>
        <v>1.2E-2</v>
      </c>
      <c r="S684" s="182">
        <v>0</v>
      </c>
      <c r="T684" s="183">
        <f>S684*H684</f>
        <v>0</v>
      </c>
      <c r="U684" s="100"/>
      <c r="V684" s="100"/>
      <c r="W684" s="100"/>
      <c r="X684" s="100"/>
      <c r="Y684" s="100"/>
      <c r="Z684" s="100"/>
      <c r="AA684" s="100"/>
      <c r="AB684" s="100"/>
      <c r="AC684" s="100"/>
      <c r="AD684" s="100"/>
      <c r="AE684" s="100"/>
      <c r="AR684" s="184" t="s">
        <v>129</v>
      </c>
      <c r="AT684" s="184" t="s">
        <v>125</v>
      </c>
      <c r="AU684" s="184" t="s">
        <v>82</v>
      </c>
      <c r="AY684" s="88" t="s">
        <v>124</v>
      </c>
      <c r="BE684" s="185">
        <f>IF(N684="základní",J684,0)</f>
        <v>0</v>
      </c>
      <c r="BF684" s="185">
        <f>IF(N684="snížená",J684,0)</f>
        <v>0</v>
      </c>
      <c r="BG684" s="185">
        <f>IF(N684="zákl. přenesená",J684,0)</f>
        <v>0</v>
      </c>
      <c r="BH684" s="185">
        <f>IF(N684="sníž. přenesená",J684,0)</f>
        <v>0</v>
      </c>
      <c r="BI684" s="185">
        <f>IF(N684="nulová",J684,0)</f>
        <v>0</v>
      </c>
      <c r="BJ684" s="88" t="s">
        <v>80</v>
      </c>
      <c r="BK684" s="185">
        <f>ROUND(I684*H684,2)</f>
        <v>0</v>
      </c>
      <c r="BL684" s="88" t="s">
        <v>129</v>
      </c>
      <c r="BM684" s="184" t="s">
        <v>1060</v>
      </c>
    </row>
    <row r="685" spans="1:65" s="192" customFormat="1" x14ac:dyDescent="0.2">
      <c r="B685" s="193"/>
      <c r="D685" s="186" t="s">
        <v>131</v>
      </c>
      <c r="E685" s="194" t="s">
        <v>1</v>
      </c>
      <c r="F685" s="195" t="s">
        <v>323</v>
      </c>
      <c r="H685" s="196">
        <v>30</v>
      </c>
      <c r="L685" s="193"/>
      <c r="M685" s="197"/>
      <c r="N685" s="198"/>
      <c r="O685" s="198"/>
      <c r="P685" s="198"/>
      <c r="Q685" s="198"/>
      <c r="R685" s="198"/>
      <c r="S685" s="198"/>
      <c r="T685" s="199"/>
      <c r="AT685" s="194" t="s">
        <v>131</v>
      </c>
      <c r="AU685" s="194" t="s">
        <v>82</v>
      </c>
      <c r="AV685" s="192" t="s">
        <v>82</v>
      </c>
      <c r="AW685" s="192" t="s">
        <v>28</v>
      </c>
      <c r="AX685" s="192" t="s">
        <v>80</v>
      </c>
      <c r="AY685" s="194" t="s">
        <v>124</v>
      </c>
    </row>
    <row r="686" spans="1:65" s="99" customFormat="1" ht="21.75" customHeight="1" x14ac:dyDescent="0.2">
      <c r="A686" s="100"/>
      <c r="B686" s="97"/>
      <c r="C686" s="218">
        <v>153</v>
      </c>
      <c r="D686" s="218" t="s">
        <v>467</v>
      </c>
      <c r="E686" s="219" t="s">
        <v>1053</v>
      </c>
      <c r="F686" s="220" t="s">
        <v>1054</v>
      </c>
      <c r="G686" s="221" t="s">
        <v>128</v>
      </c>
      <c r="H686" s="222">
        <v>36</v>
      </c>
      <c r="I686" s="231">
        <v>0</v>
      </c>
      <c r="J686" s="223">
        <f>ROUND(I686*H686,2)</f>
        <v>0</v>
      </c>
      <c r="K686" s="224"/>
      <c r="L686" s="225"/>
      <c r="M686" s="226" t="s">
        <v>1</v>
      </c>
      <c r="N686" s="227" t="s">
        <v>37</v>
      </c>
      <c r="O686" s="182">
        <v>0</v>
      </c>
      <c r="P686" s="182">
        <f>O686*H686</f>
        <v>0</v>
      </c>
      <c r="Q686" s="182">
        <v>5.4000000000000003E-3</v>
      </c>
      <c r="R686" s="182">
        <f>Q686*H686</f>
        <v>0.19440000000000002</v>
      </c>
      <c r="S686" s="182">
        <v>0</v>
      </c>
      <c r="T686" s="183">
        <f>S686*H686</f>
        <v>0</v>
      </c>
      <c r="U686" s="100"/>
      <c r="V686" s="100"/>
      <c r="W686" s="100"/>
      <c r="X686" s="100"/>
      <c r="Y686" s="100"/>
      <c r="Z686" s="100"/>
      <c r="AA686" s="100"/>
      <c r="AB686" s="100"/>
      <c r="AC686" s="100"/>
      <c r="AD686" s="100"/>
      <c r="AE686" s="100"/>
      <c r="AR686" s="184" t="s">
        <v>178</v>
      </c>
      <c r="AT686" s="184" t="s">
        <v>467</v>
      </c>
      <c r="AU686" s="184" t="s">
        <v>82</v>
      </c>
      <c r="AY686" s="88" t="s">
        <v>124</v>
      </c>
      <c r="BE686" s="185">
        <f>IF(N686="základní",J686,0)</f>
        <v>0</v>
      </c>
      <c r="BF686" s="185">
        <f>IF(N686="snížená",J686,0)</f>
        <v>0</v>
      </c>
      <c r="BG686" s="185">
        <f>IF(N686="zákl. přenesená",J686,0)</f>
        <v>0</v>
      </c>
      <c r="BH686" s="185">
        <f>IF(N686="sníž. přenesená",J686,0)</f>
        <v>0</v>
      </c>
      <c r="BI686" s="185">
        <f>IF(N686="nulová",J686,0)</f>
        <v>0</v>
      </c>
      <c r="BJ686" s="88" t="s">
        <v>80</v>
      </c>
      <c r="BK686" s="185">
        <f>ROUND(I686*H686,2)</f>
        <v>0</v>
      </c>
      <c r="BL686" s="88" t="s">
        <v>129</v>
      </c>
      <c r="BM686" s="184" t="s">
        <v>1062</v>
      </c>
    </row>
    <row r="687" spans="1:65" s="192" customFormat="1" x14ac:dyDescent="0.2">
      <c r="B687" s="193"/>
      <c r="D687" s="186" t="s">
        <v>131</v>
      </c>
      <c r="F687" s="195" t="s">
        <v>1063</v>
      </c>
      <c r="H687" s="196">
        <v>36</v>
      </c>
      <c r="L687" s="193"/>
      <c r="M687" s="197"/>
      <c r="N687" s="198"/>
      <c r="O687" s="198"/>
      <c r="P687" s="198"/>
      <c r="Q687" s="198"/>
      <c r="R687" s="198"/>
      <c r="S687" s="198"/>
      <c r="T687" s="199"/>
      <c r="AT687" s="194" t="s">
        <v>131</v>
      </c>
      <c r="AU687" s="194" t="s">
        <v>82</v>
      </c>
      <c r="AV687" s="192" t="s">
        <v>82</v>
      </c>
      <c r="AW687" s="192" t="s">
        <v>3</v>
      </c>
      <c r="AX687" s="192" t="s">
        <v>80</v>
      </c>
      <c r="AY687" s="194" t="s">
        <v>124</v>
      </c>
    </row>
    <row r="688" spans="1:65" s="99" customFormat="1" ht="16.5" customHeight="1" x14ac:dyDescent="0.2">
      <c r="A688" s="100"/>
      <c r="B688" s="97"/>
      <c r="C688" s="173">
        <v>154</v>
      </c>
      <c r="D688" s="173" t="s">
        <v>125</v>
      </c>
      <c r="E688" s="174" t="s">
        <v>1065</v>
      </c>
      <c r="F688" s="175" t="s">
        <v>1066</v>
      </c>
      <c r="G688" s="176" t="s">
        <v>181</v>
      </c>
      <c r="H688" s="177">
        <v>4.6399999999999997</v>
      </c>
      <c r="I688" s="86">
        <v>0</v>
      </c>
      <c r="J688" s="178">
        <f>ROUND(I688*H688,2)</f>
        <v>0</v>
      </c>
      <c r="K688" s="179"/>
      <c r="L688" s="97"/>
      <c r="M688" s="180" t="s">
        <v>1</v>
      </c>
      <c r="N688" s="181" t="s">
        <v>37</v>
      </c>
      <c r="O688" s="182">
        <v>2.58</v>
      </c>
      <c r="P688" s="182">
        <f>O688*H688</f>
        <v>11.9712</v>
      </c>
      <c r="Q688" s="182">
        <v>2.45329</v>
      </c>
      <c r="R688" s="182">
        <f>Q688*H688</f>
        <v>11.3832656</v>
      </c>
      <c r="S688" s="182">
        <v>0</v>
      </c>
      <c r="T688" s="183">
        <f>S688*H688</f>
        <v>0</v>
      </c>
      <c r="U688" s="100"/>
      <c r="V688" s="100"/>
      <c r="W688" s="100"/>
      <c r="X688" s="100"/>
      <c r="Y688" s="100"/>
      <c r="Z688" s="100"/>
      <c r="AA688" s="100"/>
      <c r="AB688" s="100"/>
      <c r="AC688" s="100"/>
      <c r="AD688" s="100"/>
      <c r="AE688" s="100"/>
      <c r="AR688" s="184" t="s">
        <v>129</v>
      </c>
      <c r="AT688" s="184" t="s">
        <v>125</v>
      </c>
      <c r="AU688" s="184" t="s">
        <v>82</v>
      </c>
      <c r="AY688" s="88" t="s">
        <v>124</v>
      </c>
      <c r="BE688" s="185">
        <f>IF(N688="základní",J688,0)</f>
        <v>0</v>
      </c>
      <c r="BF688" s="185">
        <f>IF(N688="snížená",J688,0)</f>
        <v>0</v>
      </c>
      <c r="BG688" s="185">
        <f>IF(N688="zákl. přenesená",J688,0)</f>
        <v>0</v>
      </c>
      <c r="BH688" s="185">
        <f>IF(N688="sníž. přenesená",J688,0)</f>
        <v>0</v>
      </c>
      <c r="BI688" s="185">
        <f>IF(N688="nulová",J688,0)</f>
        <v>0</v>
      </c>
      <c r="BJ688" s="88" t="s">
        <v>80</v>
      </c>
      <c r="BK688" s="185">
        <f>ROUND(I688*H688,2)</f>
        <v>0</v>
      </c>
      <c r="BL688" s="88" t="s">
        <v>129</v>
      </c>
      <c r="BM688" s="184" t="s">
        <v>1067</v>
      </c>
    </row>
    <row r="689" spans="1:65" s="99" customFormat="1" ht="19.2" x14ac:dyDescent="0.2">
      <c r="A689" s="100"/>
      <c r="B689" s="97"/>
      <c r="C689" s="100"/>
      <c r="D689" s="186" t="s">
        <v>221</v>
      </c>
      <c r="E689" s="100"/>
      <c r="F689" s="187" t="s">
        <v>1068</v>
      </c>
      <c r="G689" s="100"/>
      <c r="H689" s="100"/>
      <c r="I689" s="100"/>
      <c r="J689" s="100"/>
      <c r="K689" s="100"/>
      <c r="L689" s="97"/>
      <c r="M689" s="188"/>
      <c r="N689" s="189"/>
      <c r="O689" s="190"/>
      <c r="P689" s="190"/>
      <c r="Q689" s="190"/>
      <c r="R689" s="190"/>
      <c r="S689" s="190"/>
      <c r="T689" s="191"/>
      <c r="U689" s="100"/>
      <c r="V689" s="100"/>
      <c r="W689" s="100"/>
      <c r="X689" s="100"/>
      <c r="Y689" s="100"/>
      <c r="Z689" s="100"/>
      <c r="AA689" s="100"/>
      <c r="AB689" s="100"/>
      <c r="AC689" s="100"/>
      <c r="AD689" s="100"/>
      <c r="AE689" s="100"/>
      <c r="AT689" s="88" t="s">
        <v>221</v>
      </c>
      <c r="AU689" s="88" t="s">
        <v>82</v>
      </c>
    </row>
    <row r="690" spans="1:65" s="192" customFormat="1" x14ac:dyDescent="0.2">
      <c r="B690" s="193"/>
      <c r="D690" s="186" t="s">
        <v>131</v>
      </c>
      <c r="E690" s="194" t="s">
        <v>1</v>
      </c>
      <c r="F690" s="195" t="s">
        <v>1069</v>
      </c>
      <c r="H690" s="196">
        <v>4.6399999999999997</v>
      </c>
      <c r="L690" s="193"/>
      <c r="M690" s="197"/>
      <c r="N690" s="198"/>
      <c r="O690" s="198"/>
      <c r="P690" s="198"/>
      <c r="Q690" s="198"/>
      <c r="R690" s="198"/>
      <c r="S690" s="198"/>
      <c r="T690" s="199"/>
      <c r="AT690" s="194" t="s">
        <v>131</v>
      </c>
      <c r="AU690" s="194" t="s">
        <v>82</v>
      </c>
      <c r="AV690" s="192" t="s">
        <v>82</v>
      </c>
      <c r="AW690" s="192" t="s">
        <v>28</v>
      </c>
      <c r="AX690" s="192" t="s">
        <v>80</v>
      </c>
      <c r="AY690" s="194" t="s">
        <v>124</v>
      </c>
    </row>
    <row r="691" spans="1:65" s="99" customFormat="1" ht="21.75" customHeight="1" x14ac:dyDescent="0.2">
      <c r="A691" s="100"/>
      <c r="B691" s="97"/>
      <c r="C691" s="173">
        <v>155</v>
      </c>
      <c r="D691" s="173" t="s">
        <v>125</v>
      </c>
      <c r="E691" s="174" t="s">
        <v>563</v>
      </c>
      <c r="F691" s="175" t="s">
        <v>564</v>
      </c>
      <c r="G691" s="176" t="s">
        <v>185</v>
      </c>
      <c r="H691" s="177">
        <v>0.76</v>
      </c>
      <c r="I691" s="86">
        <v>0</v>
      </c>
      <c r="J691" s="178">
        <f>ROUND(I691*H691,2)</f>
        <v>0</v>
      </c>
      <c r="K691" s="179"/>
      <c r="L691" s="97"/>
      <c r="M691" s="180" t="s">
        <v>1</v>
      </c>
      <c r="N691" s="181" t="s">
        <v>37</v>
      </c>
      <c r="O691" s="182">
        <v>1.9</v>
      </c>
      <c r="P691" s="182">
        <f>O691*H691</f>
        <v>1.444</v>
      </c>
      <c r="Q691" s="182">
        <v>9.3000000000000005E-4</v>
      </c>
      <c r="R691" s="182">
        <f>Q691*H691</f>
        <v>7.0680000000000005E-4</v>
      </c>
      <c r="S691" s="182">
        <v>7.0000000000000007E-2</v>
      </c>
      <c r="T691" s="183">
        <f>S691*H691</f>
        <v>5.3200000000000004E-2</v>
      </c>
      <c r="U691" s="100"/>
      <c r="V691" s="100"/>
      <c r="W691" s="100"/>
      <c r="X691" s="100"/>
      <c r="Y691" s="100"/>
      <c r="Z691" s="100"/>
      <c r="AA691" s="100"/>
      <c r="AB691" s="100"/>
      <c r="AC691" s="100"/>
      <c r="AD691" s="100"/>
      <c r="AE691" s="100"/>
      <c r="AR691" s="184" t="s">
        <v>129</v>
      </c>
      <c r="AT691" s="184" t="s">
        <v>125</v>
      </c>
      <c r="AU691" s="184" t="s">
        <v>82</v>
      </c>
      <c r="AY691" s="88" t="s">
        <v>124</v>
      </c>
      <c r="BE691" s="185">
        <f>IF(N691="základní",J691,0)</f>
        <v>0</v>
      </c>
      <c r="BF691" s="185">
        <f>IF(N691="snížená",J691,0)</f>
        <v>0</v>
      </c>
      <c r="BG691" s="185">
        <f>IF(N691="zákl. přenesená",J691,0)</f>
        <v>0</v>
      </c>
      <c r="BH691" s="185">
        <f>IF(N691="sníž. přenesená",J691,0)</f>
        <v>0</v>
      </c>
      <c r="BI691" s="185">
        <f>IF(N691="nulová",J691,0)</f>
        <v>0</v>
      </c>
      <c r="BJ691" s="88" t="s">
        <v>80</v>
      </c>
      <c r="BK691" s="185">
        <f>ROUND(I691*H691,2)</f>
        <v>0</v>
      </c>
      <c r="BL691" s="88" t="s">
        <v>129</v>
      </c>
      <c r="BM691" s="184" t="s">
        <v>1071</v>
      </c>
    </row>
    <row r="692" spans="1:65" s="192" customFormat="1" x14ac:dyDescent="0.2">
      <c r="B692" s="193"/>
      <c r="D692" s="186" t="s">
        <v>131</v>
      </c>
      <c r="E692" s="194" t="s">
        <v>1</v>
      </c>
      <c r="F692" s="195" t="s">
        <v>1072</v>
      </c>
      <c r="H692" s="196">
        <v>0.76</v>
      </c>
      <c r="L692" s="193"/>
      <c r="M692" s="197"/>
      <c r="N692" s="198"/>
      <c r="O692" s="198"/>
      <c r="P692" s="198"/>
      <c r="Q692" s="198"/>
      <c r="R692" s="198"/>
      <c r="S692" s="198"/>
      <c r="T692" s="199"/>
      <c r="AT692" s="194" t="s">
        <v>131</v>
      </c>
      <c r="AU692" s="194" t="s">
        <v>82</v>
      </c>
      <c r="AV692" s="192" t="s">
        <v>82</v>
      </c>
      <c r="AW692" s="192" t="s">
        <v>28</v>
      </c>
      <c r="AX692" s="192" t="s">
        <v>80</v>
      </c>
      <c r="AY692" s="194" t="s">
        <v>124</v>
      </c>
    </row>
    <row r="693" spans="1:65" s="99" customFormat="1" ht="21.75" customHeight="1" x14ac:dyDescent="0.2">
      <c r="A693" s="100"/>
      <c r="B693" s="97"/>
      <c r="C693" s="173">
        <v>156</v>
      </c>
      <c r="D693" s="173" t="s">
        <v>125</v>
      </c>
      <c r="E693" s="174" t="s">
        <v>1074</v>
      </c>
      <c r="F693" s="175" t="s">
        <v>1075</v>
      </c>
      <c r="G693" s="176" t="s">
        <v>185</v>
      </c>
      <c r="H693" s="177">
        <v>0.59</v>
      </c>
      <c r="I693" s="86">
        <v>0</v>
      </c>
      <c r="J693" s="178">
        <f>ROUND(I693*H693,2)</f>
        <v>0</v>
      </c>
      <c r="K693" s="179"/>
      <c r="L693" s="97"/>
      <c r="M693" s="180" t="s">
        <v>1</v>
      </c>
      <c r="N693" s="181" t="s">
        <v>37</v>
      </c>
      <c r="O693" s="182">
        <v>6</v>
      </c>
      <c r="P693" s="182">
        <f>O693*H693</f>
        <v>3.54</v>
      </c>
      <c r="Q693" s="182">
        <v>5.2399999999999999E-3</v>
      </c>
      <c r="R693" s="182">
        <f>Q693*H693</f>
        <v>3.0915999999999999E-3</v>
      </c>
      <c r="S693" s="182">
        <v>0.38400000000000001</v>
      </c>
      <c r="T693" s="183">
        <f>S693*H693</f>
        <v>0.22655999999999998</v>
      </c>
      <c r="U693" s="100"/>
      <c r="V693" s="100"/>
      <c r="W693" s="100"/>
      <c r="X693" s="100"/>
      <c r="Y693" s="100"/>
      <c r="Z693" s="100"/>
      <c r="AA693" s="100"/>
      <c r="AB693" s="100"/>
      <c r="AC693" s="100"/>
      <c r="AD693" s="100"/>
      <c r="AE693" s="100"/>
      <c r="AR693" s="184" t="s">
        <v>129</v>
      </c>
      <c r="AT693" s="184" t="s">
        <v>125</v>
      </c>
      <c r="AU693" s="184" t="s">
        <v>82</v>
      </c>
      <c r="AY693" s="88" t="s">
        <v>124</v>
      </c>
      <c r="BE693" s="185">
        <f>IF(N693="základní",J693,0)</f>
        <v>0</v>
      </c>
      <c r="BF693" s="185">
        <f>IF(N693="snížená",J693,0)</f>
        <v>0</v>
      </c>
      <c r="BG693" s="185">
        <f>IF(N693="zákl. přenesená",J693,0)</f>
        <v>0</v>
      </c>
      <c r="BH693" s="185">
        <f>IF(N693="sníž. přenesená",J693,0)</f>
        <v>0</v>
      </c>
      <c r="BI693" s="185">
        <f>IF(N693="nulová",J693,0)</f>
        <v>0</v>
      </c>
      <c r="BJ693" s="88" t="s">
        <v>80</v>
      </c>
      <c r="BK693" s="185">
        <f>ROUND(I693*H693,2)</f>
        <v>0</v>
      </c>
      <c r="BL693" s="88" t="s">
        <v>129</v>
      </c>
      <c r="BM693" s="184" t="s">
        <v>1076</v>
      </c>
    </row>
    <row r="694" spans="1:65" s="192" customFormat="1" x14ac:dyDescent="0.2">
      <c r="B694" s="193"/>
      <c r="D694" s="186" t="s">
        <v>131</v>
      </c>
      <c r="E694" s="194" t="s">
        <v>1</v>
      </c>
      <c r="F694" s="195" t="s">
        <v>1077</v>
      </c>
      <c r="H694" s="196">
        <v>0.59</v>
      </c>
      <c r="L694" s="193"/>
      <c r="M694" s="197"/>
      <c r="N694" s="198"/>
      <c r="O694" s="198"/>
      <c r="P694" s="198"/>
      <c r="Q694" s="198"/>
      <c r="R694" s="198"/>
      <c r="S694" s="198"/>
      <c r="T694" s="199"/>
      <c r="AT694" s="194" t="s">
        <v>131</v>
      </c>
      <c r="AU694" s="194" t="s">
        <v>82</v>
      </c>
      <c r="AV694" s="192" t="s">
        <v>82</v>
      </c>
      <c r="AW694" s="192" t="s">
        <v>28</v>
      </c>
      <c r="AX694" s="192" t="s">
        <v>80</v>
      </c>
      <c r="AY694" s="194" t="s">
        <v>124</v>
      </c>
    </row>
    <row r="695" spans="1:65" s="99" customFormat="1" ht="21.75" customHeight="1" x14ac:dyDescent="0.2">
      <c r="A695" s="100"/>
      <c r="B695" s="97"/>
      <c r="C695" s="173">
        <v>157</v>
      </c>
      <c r="D695" s="173" t="s">
        <v>125</v>
      </c>
      <c r="E695" s="174" t="s">
        <v>1079</v>
      </c>
      <c r="F695" s="175" t="s">
        <v>1080</v>
      </c>
      <c r="G695" s="176" t="s">
        <v>185</v>
      </c>
      <c r="H695" s="177">
        <v>0.35</v>
      </c>
      <c r="I695" s="86">
        <v>0</v>
      </c>
      <c r="J695" s="178">
        <f>ROUND(I695*H695,2)</f>
        <v>0</v>
      </c>
      <c r="K695" s="179"/>
      <c r="L695" s="97"/>
      <c r="M695" s="180" t="s">
        <v>1</v>
      </c>
      <c r="N695" s="181" t="s">
        <v>37</v>
      </c>
      <c r="O695" s="182">
        <v>15.03</v>
      </c>
      <c r="P695" s="182">
        <f>O695*H695</f>
        <v>5.2604999999999995</v>
      </c>
      <c r="Q695" s="182">
        <v>2.8999999999999998E-3</v>
      </c>
      <c r="R695" s="182">
        <f>Q695*H695</f>
        <v>1.0149999999999998E-3</v>
      </c>
      <c r="S695" s="182">
        <v>0.126</v>
      </c>
      <c r="T695" s="183">
        <f>S695*H695</f>
        <v>4.41E-2</v>
      </c>
      <c r="U695" s="100"/>
      <c r="V695" s="100"/>
      <c r="W695" s="100"/>
      <c r="X695" s="100"/>
      <c r="Y695" s="100"/>
      <c r="Z695" s="100"/>
      <c r="AA695" s="100"/>
      <c r="AB695" s="100"/>
      <c r="AC695" s="100"/>
      <c r="AD695" s="100"/>
      <c r="AE695" s="100"/>
      <c r="AR695" s="184" t="s">
        <v>129</v>
      </c>
      <c r="AT695" s="184" t="s">
        <v>125</v>
      </c>
      <c r="AU695" s="184" t="s">
        <v>82</v>
      </c>
      <c r="AY695" s="88" t="s">
        <v>124</v>
      </c>
      <c r="BE695" s="185">
        <f>IF(N695="základní",J695,0)</f>
        <v>0</v>
      </c>
      <c r="BF695" s="185">
        <f>IF(N695="snížená",J695,0)</f>
        <v>0</v>
      </c>
      <c r="BG695" s="185">
        <f>IF(N695="zákl. přenesená",J695,0)</f>
        <v>0</v>
      </c>
      <c r="BH695" s="185">
        <f>IF(N695="sníž. přenesená",J695,0)</f>
        <v>0</v>
      </c>
      <c r="BI695" s="185">
        <f>IF(N695="nulová",J695,0)</f>
        <v>0</v>
      </c>
      <c r="BJ695" s="88" t="s">
        <v>80</v>
      </c>
      <c r="BK695" s="185">
        <f>ROUND(I695*H695,2)</f>
        <v>0</v>
      </c>
      <c r="BL695" s="88" t="s">
        <v>129</v>
      </c>
      <c r="BM695" s="184" t="s">
        <v>1081</v>
      </c>
    </row>
    <row r="696" spans="1:65" s="192" customFormat="1" x14ac:dyDescent="0.2">
      <c r="B696" s="193"/>
      <c r="D696" s="186" t="s">
        <v>131</v>
      </c>
      <c r="E696" s="194" t="s">
        <v>1</v>
      </c>
      <c r="F696" s="195" t="s">
        <v>1082</v>
      </c>
      <c r="H696" s="196">
        <v>0.35</v>
      </c>
      <c r="L696" s="193"/>
      <c r="M696" s="197"/>
      <c r="N696" s="198"/>
      <c r="O696" s="198"/>
      <c r="P696" s="198"/>
      <c r="Q696" s="198"/>
      <c r="R696" s="198"/>
      <c r="S696" s="198"/>
      <c r="T696" s="199"/>
      <c r="AT696" s="194" t="s">
        <v>131</v>
      </c>
      <c r="AU696" s="194" t="s">
        <v>82</v>
      </c>
      <c r="AV696" s="192" t="s">
        <v>82</v>
      </c>
      <c r="AW696" s="192" t="s">
        <v>28</v>
      </c>
      <c r="AX696" s="192" t="s">
        <v>80</v>
      </c>
      <c r="AY696" s="194" t="s">
        <v>124</v>
      </c>
    </row>
    <row r="697" spans="1:65" s="99" customFormat="1" ht="16.5" customHeight="1" x14ac:dyDescent="0.2">
      <c r="A697" s="100"/>
      <c r="B697" s="97"/>
      <c r="C697" s="173">
        <v>158</v>
      </c>
      <c r="D697" s="173" t="s">
        <v>125</v>
      </c>
      <c r="E697" s="174" t="s">
        <v>1084</v>
      </c>
      <c r="F697" s="175" t="s">
        <v>569</v>
      </c>
      <c r="G697" s="176" t="s">
        <v>570</v>
      </c>
      <c r="H697" s="177">
        <v>3</v>
      </c>
      <c r="I697" s="86">
        <v>0</v>
      </c>
      <c r="J697" s="178">
        <f>ROUND(I697*H697,2)</f>
        <v>0</v>
      </c>
      <c r="K697" s="179"/>
      <c r="L697" s="97"/>
      <c r="M697" s="180" t="s">
        <v>1</v>
      </c>
      <c r="N697" s="181" t="s">
        <v>37</v>
      </c>
      <c r="O697" s="182">
        <v>0</v>
      </c>
      <c r="P697" s="182">
        <f>O697*H697</f>
        <v>0</v>
      </c>
      <c r="Q697" s="182">
        <v>0</v>
      </c>
      <c r="R697" s="182">
        <f>Q697*H697</f>
        <v>0</v>
      </c>
      <c r="S697" s="182">
        <v>0</v>
      </c>
      <c r="T697" s="183">
        <f>S697*H697</f>
        <v>0</v>
      </c>
      <c r="U697" s="100"/>
      <c r="V697" s="100"/>
      <c r="W697" s="100"/>
      <c r="X697" s="100"/>
      <c r="Y697" s="100"/>
      <c r="Z697" s="100"/>
      <c r="AA697" s="100"/>
      <c r="AB697" s="100"/>
      <c r="AC697" s="100"/>
      <c r="AD697" s="100"/>
      <c r="AE697" s="100"/>
      <c r="AR697" s="184" t="s">
        <v>129</v>
      </c>
      <c r="AT697" s="184" t="s">
        <v>125</v>
      </c>
      <c r="AU697" s="184" t="s">
        <v>82</v>
      </c>
      <c r="AY697" s="88" t="s">
        <v>124</v>
      </c>
      <c r="BE697" s="185">
        <f>IF(N697="základní",J697,0)</f>
        <v>0</v>
      </c>
      <c r="BF697" s="185">
        <f>IF(N697="snížená",J697,0)</f>
        <v>0</v>
      </c>
      <c r="BG697" s="185">
        <f>IF(N697="zákl. přenesená",J697,0)</f>
        <v>0</v>
      </c>
      <c r="BH697" s="185">
        <f>IF(N697="sníž. přenesená",J697,0)</f>
        <v>0</v>
      </c>
      <c r="BI697" s="185">
        <f>IF(N697="nulová",J697,0)</f>
        <v>0</v>
      </c>
      <c r="BJ697" s="88" t="s">
        <v>80</v>
      </c>
      <c r="BK697" s="185">
        <f>ROUND(I697*H697,2)</f>
        <v>0</v>
      </c>
      <c r="BL697" s="88" t="s">
        <v>129</v>
      </c>
      <c r="BM697" s="184" t="s">
        <v>1085</v>
      </c>
    </row>
    <row r="698" spans="1:65" s="99" customFormat="1" ht="19.2" x14ac:dyDescent="0.2">
      <c r="A698" s="100"/>
      <c r="B698" s="97"/>
      <c r="C698" s="100"/>
      <c r="D698" s="186" t="s">
        <v>221</v>
      </c>
      <c r="E698" s="100"/>
      <c r="F698" s="187" t="s">
        <v>572</v>
      </c>
      <c r="G698" s="100"/>
      <c r="H698" s="100"/>
      <c r="I698" s="100"/>
      <c r="J698" s="100"/>
      <c r="K698" s="100"/>
      <c r="L698" s="97"/>
      <c r="M698" s="188"/>
      <c r="N698" s="189"/>
      <c r="O698" s="190"/>
      <c r="P698" s="190"/>
      <c r="Q698" s="190"/>
      <c r="R698" s="190"/>
      <c r="S698" s="190"/>
      <c r="T698" s="191"/>
      <c r="U698" s="100"/>
      <c r="V698" s="100"/>
      <c r="W698" s="100"/>
      <c r="X698" s="100"/>
      <c r="Y698" s="100"/>
      <c r="Z698" s="100"/>
      <c r="AA698" s="100"/>
      <c r="AB698" s="100"/>
      <c r="AC698" s="100"/>
      <c r="AD698" s="100"/>
      <c r="AE698" s="100"/>
      <c r="AT698" s="88" t="s">
        <v>221</v>
      </c>
      <c r="AU698" s="88" t="s">
        <v>82</v>
      </c>
    </row>
    <row r="699" spans="1:65" s="192" customFormat="1" x14ac:dyDescent="0.2">
      <c r="B699" s="193"/>
      <c r="D699" s="186" t="s">
        <v>131</v>
      </c>
      <c r="E699" s="194" t="s">
        <v>1</v>
      </c>
      <c r="F699" s="195" t="s">
        <v>148</v>
      </c>
      <c r="H699" s="196">
        <v>3</v>
      </c>
      <c r="L699" s="193"/>
      <c r="M699" s="197"/>
      <c r="N699" s="198"/>
      <c r="O699" s="198"/>
      <c r="P699" s="198"/>
      <c r="Q699" s="198"/>
      <c r="R699" s="198"/>
      <c r="S699" s="198"/>
      <c r="T699" s="199"/>
      <c r="AT699" s="194" t="s">
        <v>131</v>
      </c>
      <c r="AU699" s="194" t="s">
        <v>82</v>
      </c>
      <c r="AV699" s="192" t="s">
        <v>82</v>
      </c>
      <c r="AW699" s="192" t="s">
        <v>28</v>
      </c>
      <c r="AX699" s="192" t="s">
        <v>80</v>
      </c>
      <c r="AY699" s="194" t="s">
        <v>124</v>
      </c>
    </row>
    <row r="700" spans="1:65" s="99" customFormat="1" ht="16.5" customHeight="1" x14ac:dyDescent="0.2">
      <c r="A700" s="100"/>
      <c r="B700" s="97"/>
      <c r="C700" s="173">
        <v>159</v>
      </c>
      <c r="D700" s="173" t="s">
        <v>125</v>
      </c>
      <c r="E700" s="174" t="s">
        <v>1087</v>
      </c>
      <c r="F700" s="175" t="s">
        <v>1088</v>
      </c>
      <c r="G700" s="176" t="s">
        <v>570</v>
      </c>
      <c r="H700" s="177">
        <v>3</v>
      </c>
      <c r="I700" s="86">
        <v>0</v>
      </c>
      <c r="J700" s="178">
        <f>ROUND(I700*H700,2)</f>
        <v>0</v>
      </c>
      <c r="K700" s="179"/>
      <c r="L700" s="97"/>
      <c r="M700" s="180" t="s">
        <v>1</v>
      </c>
      <c r="N700" s="181" t="s">
        <v>37</v>
      </c>
      <c r="O700" s="182">
        <v>0</v>
      </c>
      <c r="P700" s="182">
        <f>O700*H700</f>
        <v>0</v>
      </c>
      <c r="Q700" s="182">
        <v>0</v>
      </c>
      <c r="R700" s="182">
        <f>Q700*H700</f>
        <v>0</v>
      </c>
      <c r="S700" s="182">
        <v>0</v>
      </c>
      <c r="T700" s="183">
        <f>S700*H700</f>
        <v>0</v>
      </c>
      <c r="U700" s="100"/>
      <c r="V700" s="100"/>
      <c r="W700" s="100"/>
      <c r="X700" s="100"/>
      <c r="Y700" s="100"/>
      <c r="Z700" s="100"/>
      <c r="AA700" s="100"/>
      <c r="AB700" s="100"/>
      <c r="AC700" s="100"/>
      <c r="AD700" s="100"/>
      <c r="AE700" s="100"/>
      <c r="AR700" s="184" t="s">
        <v>129</v>
      </c>
      <c r="AT700" s="184" t="s">
        <v>125</v>
      </c>
      <c r="AU700" s="184" t="s">
        <v>82</v>
      </c>
      <c r="AY700" s="88" t="s">
        <v>124</v>
      </c>
      <c r="BE700" s="185">
        <f>IF(N700="základní",J700,0)</f>
        <v>0</v>
      </c>
      <c r="BF700" s="185">
        <f>IF(N700="snížená",J700,0)</f>
        <v>0</v>
      </c>
      <c r="BG700" s="185">
        <f>IF(N700="zákl. přenesená",J700,0)</f>
        <v>0</v>
      </c>
      <c r="BH700" s="185">
        <f>IF(N700="sníž. přenesená",J700,0)</f>
        <v>0</v>
      </c>
      <c r="BI700" s="185">
        <f>IF(N700="nulová",J700,0)</f>
        <v>0</v>
      </c>
      <c r="BJ700" s="88" t="s">
        <v>80</v>
      </c>
      <c r="BK700" s="185">
        <f>ROUND(I700*H700,2)</f>
        <v>0</v>
      </c>
      <c r="BL700" s="88" t="s">
        <v>129</v>
      </c>
      <c r="BM700" s="184" t="s">
        <v>1089</v>
      </c>
    </row>
    <row r="701" spans="1:65" s="99" customFormat="1" ht="19.2" x14ac:dyDescent="0.2">
      <c r="A701" s="100"/>
      <c r="B701" s="97"/>
      <c r="C701" s="100"/>
      <c r="D701" s="186" t="s">
        <v>221</v>
      </c>
      <c r="E701" s="100"/>
      <c r="F701" s="187" t="s">
        <v>572</v>
      </c>
      <c r="G701" s="100"/>
      <c r="H701" s="100"/>
      <c r="I701" s="100"/>
      <c r="J701" s="100"/>
      <c r="K701" s="100"/>
      <c r="L701" s="97"/>
      <c r="M701" s="188"/>
      <c r="N701" s="189"/>
      <c r="O701" s="190"/>
      <c r="P701" s="190"/>
      <c r="Q701" s="190"/>
      <c r="R701" s="190"/>
      <c r="S701" s="190"/>
      <c r="T701" s="191"/>
      <c r="U701" s="100"/>
      <c r="V701" s="100"/>
      <c r="W701" s="100"/>
      <c r="X701" s="100"/>
      <c r="Y701" s="100"/>
      <c r="Z701" s="100"/>
      <c r="AA701" s="100"/>
      <c r="AB701" s="100"/>
      <c r="AC701" s="100"/>
      <c r="AD701" s="100"/>
      <c r="AE701" s="100"/>
      <c r="AT701" s="88" t="s">
        <v>221</v>
      </c>
      <c r="AU701" s="88" t="s">
        <v>82</v>
      </c>
    </row>
    <row r="702" spans="1:65" s="192" customFormat="1" x14ac:dyDescent="0.2">
      <c r="B702" s="193"/>
      <c r="D702" s="186" t="s">
        <v>131</v>
      </c>
      <c r="E702" s="194" t="s">
        <v>1</v>
      </c>
      <c r="F702" s="195" t="s">
        <v>148</v>
      </c>
      <c r="H702" s="196">
        <v>3</v>
      </c>
      <c r="L702" s="193"/>
      <c r="M702" s="197"/>
      <c r="N702" s="198"/>
      <c r="O702" s="198"/>
      <c r="P702" s="198"/>
      <c r="Q702" s="198"/>
      <c r="R702" s="198"/>
      <c r="S702" s="198"/>
      <c r="T702" s="199"/>
      <c r="AT702" s="194" t="s">
        <v>131</v>
      </c>
      <c r="AU702" s="194" t="s">
        <v>82</v>
      </c>
      <c r="AV702" s="192" t="s">
        <v>82</v>
      </c>
      <c r="AW702" s="192" t="s">
        <v>28</v>
      </c>
      <c r="AX702" s="192" t="s">
        <v>80</v>
      </c>
      <c r="AY702" s="194" t="s">
        <v>124</v>
      </c>
    </row>
    <row r="703" spans="1:65" s="99" customFormat="1" ht="16.5" customHeight="1" x14ac:dyDescent="0.2">
      <c r="A703" s="100"/>
      <c r="B703" s="97"/>
      <c r="C703" s="173">
        <v>160</v>
      </c>
      <c r="D703" s="173" t="s">
        <v>125</v>
      </c>
      <c r="E703" s="174" t="s">
        <v>1091</v>
      </c>
      <c r="F703" s="175" t="s">
        <v>1092</v>
      </c>
      <c r="G703" s="176" t="s">
        <v>185</v>
      </c>
      <c r="H703" s="177">
        <v>0.6</v>
      </c>
      <c r="I703" s="86">
        <v>0</v>
      </c>
      <c r="J703" s="178">
        <f>ROUND(I703*H703,2)</f>
        <v>0</v>
      </c>
      <c r="K703" s="179"/>
      <c r="L703" s="97"/>
      <c r="M703" s="180" t="s">
        <v>1</v>
      </c>
      <c r="N703" s="181" t="s">
        <v>37</v>
      </c>
      <c r="O703" s="182">
        <v>0.46600000000000003</v>
      </c>
      <c r="P703" s="182">
        <f>O703*H703</f>
        <v>0.27960000000000002</v>
      </c>
      <c r="Q703" s="182">
        <v>2.9659999999999999E-2</v>
      </c>
      <c r="R703" s="182">
        <f>Q703*H703</f>
        <v>1.7795999999999999E-2</v>
      </c>
      <c r="S703" s="182">
        <v>0</v>
      </c>
      <c r="T703" s="183">
        <f>S703*H703</f>
        <v>0</v>
      </c>
      <c r="U703" s="100"/>
      <c r="V703" s="100"/>
      <c r="W703" s="100"/>
      <c r="X703" s="100"/>
      <c r="Y703" s="100"/>
      <c r="Z703" s="100"/>
      <c r="AA703" s="100"/>
      <c r="AB703" s="100"/>
      <c r="AC703" s="100"/>
      <c r="AD703" s="100"/>
      <c r="AE703" s="100"/>
      <c r="AR703" s="184" t="s">
        <v>129</v>
      </c>
      <c r="AT703" s="184" t="s">
        <v>125</v>
      </c>
      <c r="AU703" s="184" t="s">
        <v>82</v>
      </c>
      <c r="AY703" s="88" t="s">
        <v>124</v>
      </c>
      <c r="BE703" s="185">
        <f>IF(N703="základní",J703,0)</f>
        <v>0</v>
      </c>
      <c r="BF703" s="185">
        <f>IF(N703="snížená",J703,0)</f>
        <v>0</v>
      </c>
      <c r="BG703" s="185">
        <f>IF(N703="zákl. přenesená",J703,0)</f>
        <v>0</v>
      </c>
      <c r="BH703" s="185">
        <f>IF(N703="sníž. přenesená",J703,0)</f>
        <v>0</v>
      </c>
      <c r="BI703" s="185">
        <f>IF(N703="nulová",J703,0)</f>
        <v>0</v>
      </c>
      <c r="BJ703" s="88" t="s">
        <v>80</v>
      </c>
      <c r="BK703" s="185">
        <f>ROUND(I703*H703,2)</f>
        <v>0</v>
      </c>
      <c r="BL703" s="88" t="s">
        <v>129</v>
      </c>
      <c r="BM703" s="184" t="s">
        <v>1093</v>
      </c>
    </row>
    <row r="704" spans="1:65" s="192" customFormat="1" x14ac:dyDescent="0.2">
      <c r="B704" s="193"/>
      <c r="D704" s="186" t="s">
        <v>131</v>
      </c>
      <c r="E704" s="194" t="s">
        <v>1</v>
      </c>
      <c r="F704" s="195" t="s">
        <v>1094</v>
      </c>
      <c r="H704" s="196">
        <v>0.6</v>
      </c>
      <c r="L704" s="193"/>
      <c r="M704" s="197"/>
      <c r="N704" s="198"/>
      <c r="O704" s="198"/>
      <c r="P704" s="198"/>
      <c r="Q704" s="198"/>
      <c r="R704" s="198"/>
      <c r="S704" s="198"/>
      <c r="T704" s="199"/>
      <c r="AT704" s="194" t="s">
        <v>131</v>
      </c>
      <c r="AU704" s="194" t="s">
        <v>82</v>
      </c>
      <c r="AV704" s="192" t="s">
        <v>82</v>
      </c>
      <c r="AW704" s="192" t="s">
        <v>28</v>
      </c>
      <c r="AX704" s="192" t="s">
        <v>80</v>
      </c>
      <c r="AY704" s="194" t="s">
        <v>124</v>
      </c>
    </row>
    <row r="705" spans="1:65" s="99" customFormat="1" ht="16.5" customHeight="1" x14ac:dyDescent="0.2">
      <c r="A705" s="100"/>
      <c r="B705" s="97"/>
      <c r="C705" s="173">
        <v>161</v>
      </c>
      <c r="D705" s="173" t="s">
        <v>125</v>
      </c>
      <c r="E705" s="174" t="s">
        <v>1096</v>
      </c>
      <c r="F705" s="175" t="s">
        <v>1097</v>
      </c>
      <c r="G705" s="176" t="s">
        <v>523</v>
      </c>
      <c r="H705" s="177">
        <v>1</v>
      </c>
      <c r="I705" s="86">
        <v>0</v>
      </c>
      <c r="J705" s="178">
        <f>ROUND(I705*H705,2)</f>
        <v>0</v>
      </c>
      <c r="K705" s="179"/>
      <c r="L705" s="97"/>
      <c r="M705" s="180" t="s">
        <v>1</v>
      </c>
      <c r="N705" s="181" t="s">
        <v>37</v>
      </c>
      <c r="O705" s="182">
        <v>0.76</v>
      </c>
      <c r="P705" s="182">
        <f>O705*H705</f>
        <v>0.76</v>
      </c>
      <c r="Q705" s="182">
        <v>0</v>
      </c>
      <c r="R705" s="182">
        <f>Q705*H705</f>
        <v>0</v>
      </c>
      <c r="S705" s="182">
        <v>0</v>
      </c>
      <c r="T705" s="183">
        <f>S705*H705</f>
        <v>0</v>
      </c>
      <c r="U705" s="100"/>
      <c r="V705" s="100"/>
      <c r="W705" s="100"/>
      <c r="X705" s="100"/>
      <c r="Y705" s="100"/>
      <c r="Z705" s="100"/>
      <c r="AA705" s="100"/>
      <c r="AB705" s="100"/>
      <c r="AC705" s="100"/>
      <c r="AD705" s="100"/>
      <c r="AE705" s="100"/>
      <c r="AR705" s="184" t="s">
        <v>129</v>
      </c>
      <c r="AT705" s="184" t="s">
        <v>125</v>
      </c>
      <c r="AU705" s="184" t="s">
        <v>82</v>
      </c>
      <c r="AY705" s="88" t="s">
        <v>124</v>
      </c>
      <c r="BE705" s="185">
        <f>IF(N705="základní",J705,0)</f>
        <v>0</v>
      </c>
      <c r="BF705" s="185">
        <f>IF(N705="snížená",J705,0)</f>
        <v>0</v>
      </c>
      <c r="BG705" s="185">
        <f>IF(N705="zákl. přenesená",J705,0)</f>
        <v>0</v>
      </c>
      <c r="BH705" s="185">
        <f>IF(N705="sníž. přenesená",J705,0)</f>
        <v>0</v>
      </c>
      <c r="BI705" s="185">
        <f>IF(N705="nulová",J705,0)</f>
        <v>0</v>
      </c>
      <c r="BJ705" s="88" t="s">
        <v>80</v>
      </c>
      <c r="BK705" s="185">
        <f>ROUND(I705*H705,2)</f>
        <v>0</v>
      </c>
      <c r="BL705" s="88" t="s">
        <v>129</v>
      </c>
      <c r="BM705" s="184" t="s">
        <v>1098</v>
      </c>
    </row>
    <row r="706" spans="1:65" s="99" customFormat="1" ht="86.4" x14ac:dyDescent="0.2">
      <c r="A706" s="100"/>
      <c r="B706" s="97"/>
      <c r="C706" s="100"/>
      <c r="D706" s="186" t="s">
        <v>221</v>
      </c>
      <c r="E706" s="100"/>
      <c r="F706" s="187" t="s">
        <v>1099</v>
      </c>
      <c r="G706" s="100"/>
      <c r="H706" s="100"/>
      <c r="I706" s="100"/>
      <c r="J706" s="100"/>
      <c r="K706" s="100"/>
      <c r="L706" s="97"/>
      <c r="M706" s="188"/>
      <c r="N706" s="189"/>
      <c r="O706" s="190"/>
      <c r="P706" s="190"/>
      <c r="Q706" s="190"/>
      <c r="R706" s="190"/>
      <c r="S706" s="190"/>
      <c r="T706" s="191"/>
      <c r="U706" s="100"/>
      <c r="V706" s="100"/>
      <c r="W706" s="100"/>
      <c r="X706" s="100"/>
      <c r="Y706" s="100"/>
      <c r="Z706" s="100"/>
      <c r="AA706" s="100"/>
      <c r="AB706" s="100"/>
      <c r="AC706" s="100"/>
      <c r="AD706" s="100"/>
      <c r="AE706" s="100"/>
      <c r="AT706" s="88" t="s">
        <v>221</v>
      </c>
      <c r="AU706" s="88" t="s">
        <v>82</v>
      </c>
    </row>
    <row r="707" spans="1:65" s="192" customFormat="1" x14ac:dyDescent="0.2">
      <c r="B707" s="193"/>
      <c r="D707" s="186" t="s">
        <v>131</v>
      </c>
      <c r="E707" s="194" t="s">
        <v>1</v>
      </c>
      <c r="F707" s="195" t="s">
        <v>80</v>
      </c>
      <c r="H707" s="196">
        <v>1</v>
      </c>
      <c r="L707" s="193"/>
      <c r="M707" s="197"/>
      <c r="N707" s="198"/>
      <c r="O707" s="198"/>
      <c r="P707" s="198"/>
      <c r="Q707" s="198"/>
      <c r="R707" s="198"/>
      <c r="S707" s="198"/>
      <c r="T707" s="199"/>
      <c r="AT707" s="194" t="s">
        <v>131</v>
      </c>
      <c r="AU707" s="194" t="s">
        <v>82</v>
      </c>
      <c r="AV707" s="192" t="s">
        <v>82</v>
      </c>
      <c r="AW707" s="192" t="s">
        <v>28</v>
      </c>
      <c r="AX707" s="192" t="s">
        <v>80</v>
      </c>
      <c r="AY707" s="194" t="s">
        <v>124</v>
      </c>
    </row>
    <row r="708" spans="1:65" s="99" customFormat="1" ht="16.5" customHeight="1" x14ac:dyDescent="0.2">
      <c r="A708" s="100"/>
      <c r="B708" s="97"/>
      <c r="C708" s="173">
        <v>162</v>
      </c>
      <c r="D708" s="173" t="s">
        <v>125</v>
      </c>
      <c r="E708" s="174" t="s">
        <v>449</v>
      </c>
      <c r="F708" s="175" t="s">
        <v>450</v>
      </c>
      <c r="G708" s="176" t="s">
        <v>181</v>
      </c>
      <c r="H708" s="177">
        <v>4</v>
      </c>
      <c r="I708" s="86">
        <v>0</v>
      </c>
      <c r="J708" s="178">
        <f>ROUND(I708*H708,2)</f>
        <v>0</v>
      </c>
      <c r="K708" s="179"/>
      <c r="L708" s="97"/>
      <c r="M708" s="180" t="s">
        <v>1</v>
      </c>
      <c r="N708" s="181" t="s">
        <v>37</v>
      </c>
      <c r="O708" s="182">
        <v>1.3169999999999999</v>
      </c>
      <c r="P708" s="182">
        <f>O708*H708</f>
        <v>5.2679999999999998</v>
      </c>
      <c r="Q708" s="182">
        <v>0</v>
      </c>
      <c r="R708" s="182">
        <f>Q708*H708</f>
        <v>0</v>
      </c>
      <c r="S708" s="182">
        <v>0</v>
      </c>
      <c r="T708" s="183">
        <f>S708*H708</f>
        <v>0</v>
      </c>
      <c r="U708" s="100"/>
      <c r="V708" s="100"/>
      <c r="W708" s="100"/>
      <c r="X708" s="100"/>
      <c r="Y708" s="100"/>
      <c r="Z708" s="100"/>
      <c r="AA708" s="100"/>
      <c r="AB708" s="100"/>
      <c r="AC708" s="100"/>
      <c r="AD708" s="100"/>
      <c r="AE708" s="100"/>
      <c r="AR708" s="184" t="s">
        <v>129</v>
      </c>
      <c r="AT708" s="184" t="s">
        <v>125</v>
      </c>
      <c r="AU708" s="184" t="s">
        <v>82</v>
      </c>
      <c r="AY708" s="88" t="s">
        <v>124</v>
      </c>
      <c r="BE708" s="185">
        <f>IF(N708="základní",J708,0)</f>
        <v>0</v>
      </c>
      <c r="BF708" s="185">
        <f>IF(N708="snížená",J708,0)</f>
        <v>0</v>
      </c>
      <c r="BG708" s="185">
        <f>IF(N708="zákl. přenesená",J708,0)</f>
        <v>0</v>
      </c>
      <c r="BH708" s="185">
        <f>IF(N708="sníž. přenesená",J708,0)</f>
        <v>0</v>
      </c>
      <c r="BI708" s="185">
        <f>IF(N708="nulová",J708,0)</f>
        <v>0</v>
      </c>
      <c r="BJ708" s="88" t="s">
        <v>80</v>
      </c>
      <c r="BK708" s="185">
        <f>ROUND(I708*H708,2)</f>
        <v>0</v>
      </c>
      <c r="BL708" s="88" t="s">
        <v>129</v>
      </c>
      <c r="BM708" s="184" t="s">
        <v>1101</v>
      </c>
    </row>
    <row r="709" spans="1:65" s="192" customFormat="1" x14ac:dyDescent="0.2">
      <c r="B709" s="193"/>
      <c r="D709" s="186" t="s">
        <v>131</v>
      </c>
      <c r="E709" s="194" t="s">
        <v>1</v>
      </c>
      <c r="F709" s="195" t="s">
        <v>1102</v>
      </c>
      <c r="H709" s="196">
        <v>4</v>
      </c>
      <c r="L709" s="193"/>
      <c r="M709" s="197"/>
      <c r="N709" s="198"/>
      <c r="O709" s="198"/>
      <c r="P709" s="198"/>
      <c r="Q709" s="198"/>
      <c r="R709" s="198"/>
      <c r="S709" s="198"/>
      <c r="T709" s="199"/>
      <c r="AT709" s="194" t="s">
        <v>131</v>
      </c>
      <c r="AU709" s="194" t="s">
        <v>82</v>
      </c>
      <c r="AV709" s="192" t="s">
        <v>82</v>
      </c>
      <c r="AW709" s="192" t="s">
        <v>28</v>
      </c>
      <c r="AX709" s="192" t="s">
        <v>80</v>
      </c>
      <c r="AY709" s="194" t="s">
        <v>124</v>
      </c>
    </row>
    <row r="710" spans="1:65" s="99" customFormat="1" ht="21.75" customHeight="1" x14ac:dyDescent="0.2">
      <c r="A710" s="100"/>
      <c r="B710" s="97"/>
      <c r="C710" s="173">
        <v>163</v>
      </c>
      <c r="D710" s="173" t="s">
        <v>125</v>
      </c>
      <c r="E710" s="174" t="s">
        <v>584</v>
      </c>
      <c r="F710" s="175" t="s">
        <v>585</v>
      </c>
      <c r="G710" s="176" t="s">
        <v>185</v>
      </c>
      <c r="H710" s="177">
        <v>10</v>
      </c>
      <c r="I710" s="86">
        <v>0</v>
      </c>
      <c r="J710" s="178">
        <f>ROUND(I710*H710,2)</f>
        <v>0</v>
      </c>
      <c r="K710" s="179"/>
      <c r="L710" s="97"/>
      <c r="M710" s="180" t="s">
        <v>1</v>
      </c>
      <c r="N710" s="181" t="s">
        <v>37</v>
      </c>
      <c r="O710" s="182">
        <v>7.1999999999999995E-2</v>
      </c>
      <c r="P710" s="182">
        <f>O710*H710</f>
        <v>0.72</v>
      </c>
      <c r="Q710" s="182">
        <v>0</v>
      </c>
      <c r="R710" s="182">
        <f>Q710*H710</f>
        <v>0</v>
      </c>
      <c r="S710" s="182">
        <v>0</v>
      </c>
      <c r="T710" s="183">
        <f>S710*H710</f>
        <v>0</v>
      </c>
      <c r="U710" s="100"/>
      <c r="V710" s="100"/>
      <c r="W710" s="100"/>
      <c r="X710" s="100"/>
      <c r="Y710" s="100"/>
      <c r="Z710" s="100"/>
      <c r="AA710" s="100"/>
      <c r="AB710" s="100"/>
      <c r="AC710" s="100"/>
      <c r="AD710" s="100"/>
      <c r="AE710" s="100"/>
      <c r="AR710" s="184" t="s">
        <v>129</v>
      </c>
      <c r="AT710" s="184" t="s">
        <v>125</v>
      </c>
      <c r="AU710" s="184" t="s">
        <v>82</v>
      </c>
      <c r="AY710" s="88" t="s">
        <v>124</v>
      </c>
      <c r="BE710" s="185">
        <f>IF(N710="základní",J710,0)</f>
        <v>0</v>
      </c>
      <c r="BF710" s="185">
        <f>IF(N710="snížená",J710,0)</f>
        <v>0</v>
      </c>
      <c r="BG710" s="185">
        <f>IF(N710="zákl. přenesená",J710,0)</f>
        <v>0</v>
      </c>
      <c r="BH710" s="185">
        <f>IF(N710="sníž. přenesená",J710,0)</f>
        <v>0</v>
      </c>
      <c r="BI710" s="185">
        <f>IF(N710="nulová",J710,0)</f>
        <v>0</v>
      </c>
      <c r="BJ710" s="88" t="s">
        <v>80</v>
      </c>
      <c r="BK710" s="185">
        <f>ROUND(I710*H710,2)</f>
        <v>0</v>
      </c>
      <c r="BL710" s="88" t="s">
        <v>129</v>
      </c>
      <c r="BM710" s="184" t="s">
        <v>1104</v>
      </c>
    </row>
    <row r="711" spans="1:65" s="99" customFormat="1" ht="19.2" x14ac:dyDescent="0.2">
      <c r="A711" s="100"/>
      <c r="B711" s="97"/>
      <c r="C711" s="100"/>
      <c r="D711" s="186" t="s">
        <v>221</v>
      </c>
      <c r="E711" s="100"/>
      <c r="F711" s="187" t="s">
        <v>587</v>
      </c>
      <c r="G711" s="100"/>
      <c r="H711" s="100"/>
      <c r="I711" s="100"/>
      <c r="J711" s="100"/>
      <c r="K711" s="100"/>
      <c r="L711" s="97"/>
      <c r="M711" s="188"/>
      <c r="N711" s="189"/>
      <c r="O711" s="190"/>
      <c r="P711" s="190"/>
      <c r="Q711" s="190"/>
      <c r="R711" s="190"/>
      <c r="S711" s="190"/>
      <c r="T711" s="191"/>
      <c r="U711" s="100"/>
      <c r="V711" s="100"/>
      <c r="W711" s="100"/>
      <c r="X711" s="100"/>
      <c r="Y711" s="100"/>
      <c r="Z711" s="100"/>
      <c r="AA711" s="100"/>
      <c r="AB711" s="100"/>
      <c r="AC711" s="100"/>
      <c r="AD711" s="100"/>
      <c r="AE711" s="100"/>
      <c r="AT711" s="88" t="s">
        <v>221</v>
      </c>
      <c r="AU711" s="88" t="s">
        <v>82</v>
      </c>
    </row>
    <row r="712" spans="1:65" s="99" customFormat="1" ht="16.5" customHeight="1" x14ac:dyDescent="0.2">
      <c r="A712" s="100"/>
      <c r="B712" s="97"/>
      <c r="C712" s="218">
        <v>164</v>
      </c>
      <c r="D712" s="218" t="s">
        <v>467</v>
      </c>
      <c r="E712" s="219" t="s">
        <v>589</v>
      </c>
      <c r="F712" s="220" t="s">
        <v>590</v>
      </c>
      <c r="G712" s="221" t="s">
        <v>185</v>
      </c>
      <c r="H712" s="222">
        <v>10</v>
      </c>
      <c r="I712" s="231">
        <v>0</v>
      </c>
      <c r="J712" s="223">
        <f>ROUND(I712*H712,2)</f>
        <v>0</v>
      </c>
      <c r="K712" s="224"/>
      <c r="L712" s="225"/>
      <c r="M712" s="226" t="s">
        <v>1</v>
      </c>
      <c r="N712" s="227" t="s">
        <v>37</v>
      </c>
      <c r="O712" s="182">
        <v>0</v>
      </c>
      <c r="P712" s="182">
        <f>O712*H712</f>
        <v>0</v>
      </c>
      <c r="Q712" s="182">
        <v>5.5000000000000003E-4</v>
      </c>
      <c r="R712" s="182">
        <f>Q712*H712</f>
        <v>5.5000000000000005E-3</v>
      </c>
      <c r="S712" s="182">
        <v>0</v>
      </c>
      <c r="T712" s="183">
        <f>S712*H712</f>
        <v>0</v>
      </c>
      <c r="U712" s="100"/>
      <c r="V712" s="100"/>
      <c r="W712" s="100"/>
      <c r="X712" s="100"/>
      <c r="Y712" s="100"/>
      <c r="Z712" s="100"/>
      <c r="AA712" s="100"/>
      <c r="AB712" s="100"/>
      <c r="AC712" s="100"/>
      <c r="AD712" s="100"/>
      <c r="AE712" s="100"/>
      <c r="AR712" s="184" t="s">
        <v>178</v>
      </c>
      <c r="AT712" s="184" t="s">
        <v>467</v>
      </c>
      <c r="AU712" s="184" t="s">
        <v>82</v>
      </c>
      <c r="AY712" s="88" t="s">
        <v>124</v>
      </c>
      <c r="BE712" s="185">
        <f>IF(N712="základní",J712,0)</f>
        <v>0</v>
      </c>
      <c r="BF712" s="185">
        <f>IF(N712="snížená",J712,0)</f>
        <v>0</v>
      </c>
      <c r="BG712" s="185">
        <f>IF(N712="zákl. přenesená",J712,0)</f>
        <v>0</v>
      </c>
      <c r="BH712" s="185">
        <f>IF(N712="sníž. přenesená",J712,0)</f>
        <v>0</v>
      </c>
      <c r="BI712" s="185">
        <f>IF(N712="nulová",J712,0)</f>
        <v>0</v>
      </c>
      <c r="BJ712" s="88" t="s">
        <v>80</v>
      </c>
      <c r="BK712" s="185">
        <f>ROUND(I712*H712,2)</f>
        <v>0</v>
      </c>
      <c r="BL712" s="88" t="s">
        <v>129</v>
      </c>
      <c r="BM712" s="184" t="s">
        <v>1106</v>
      </c>
    </row>
    <row r="713" spans="1:65" s="192" customFormat="1" x14ac:dyDescent="0.2">
      <c r="B713" s="193"/>
      <c r="D713" s="186" t="s">
        <v>131</v>
      </c>
      <c r="E713" s="194" t="s">
        <v>1</v>
      </c>
      <c r="F713" s="195" t="s">
        <v>188</v>
      </c>
      <c r="H713" s="196">
        <v>10</v>
      </c>
      <c r="L713" s="193"/>
      <c r="M713" s="197"/>
      <c r="N713" s="198"/>
      <c r="O713" s="198"/>
      <c r="P713" s="198"/>
      <c r="Q713" s="198"/>
      <c r="R713" s="198"/>
      <c r="S713" s="198"/>
      <c r="T713" s="199"/>
      <c r="AT713" s="194" t="s">
        <v>131</v>
      </c>
      <c r="AU713" s="194" t="s">
        <v>82</v>
      </c>
      <c r="AV713" s="192" t="s">
        <v>82</v>
      </c>
      <c r="AW713" s="192" t="s">
        <v>28</v>
      </c>
      <c r="AX713" s="192" t="s">
        <v>80</v>
      </c>
      <c r="AY713" s="194" t="s">
        <v>124</v>
      </c>
    </row>
    <row r="714" spans="1:65" s="99" customFormat="1" ht="16.5" customHeight="1" x14ac:dyDescent="0.2">
      <c r="A714" s="100"/>
      <c r="B714" s="97"/>
      <c r="C714" s="173">
        <v>165</v>
      </c>
      <c r="D714" s="173" t="s">
        <v>125</v>
      </c>
      <c r="E714" s="174" t="s">
        <v>594</v>
      </c>
      <c r="F714" s="175" t="s">
        <v>595</v>
      </c>
      <c r="G714" s="176" t="s">
        <v>185</v>
      </c>
      <c r="H714" s="177">
        <v>10</v>
      </c>
      <c r="I714" s="86">
        <v>0</v>
      </c>
      <c r="J714" s="178">
        <f>ROUND(I714*H714,2)</f>
        <v>0</v>
      </c>
      <c r="K714" s="179"/>
      <c r="L714" s="97"/>
      <c r="M714" s="180" t="s">
        <v>1</v>
      </c>
      <c r="N714" s="181" t="s">
        <v>37</v>
      </c>
      <c r="O714" s="182">
        <v>5.5E-2</v>
      </c>
      <c r="P714" s="182">
        <f>O714*H714</f>
        <v>0.55000000000000004</v>
      </c>
      <c r="Q714" s="182">
        <v>0</v>
      </c>
      <c r="R714" s="182">
        <f>Q714*H714</f>
        <v>0</v>
      </c>
      <c r="S714" s="182">
        <v>0</v>
      </c>
      <c r="T714" s="183">
        <f>S714*H714</f>
        <v>0</v>
      </c>
      <c r="U714" s="100"/>
      <c r="V714" s="100"/>
      <c r="W714" s="100"/>
      <c r="X714" s="100"/>
      <c r="Y714" s="100"/>
      <c r="Z714" s="100"/>
      <c r="AA714" s="100"/>
      <c r="AB714" s="100"/>
      <c r="AC714" s="100"/>
      <c r="AD714" s="100"/>
      <c r="AE714" s="100"/>
      <c r="AR714" s="184" t="s">
        <v>129</v>
      </c>
      <c r="AT714" s="184" t="s">
        <v>125</v>
      </c>
      <c r="AU714" s="184" t="s">
        <v>82</v>
      </c>
      <c r="AY714" s="88" t="s">
        <v>124</v>
      </c>
      <c r="BE714" s="185">
        <f>IF(N714="základní",J714,0)</f>
        <v>0</v>
      </c>
      <c r="BF714" s="185">
        <f>IF(N714="snížená",J714,0)</f>
        <v>0</v>
      </c>
      <c r="BG714" s="185">
        <f>IF(N714="zákl. přenesená",J714,0)</f>
        <v>0</v>
      </c>
      <c r="BH714" s="185">
        <f>IF(N714="sníž. přenesená",J714,0)</f>
        <v>0</v>
      </c>
      <c r="BI714" s="185">
        <f>IF(N714="nulová",J714,0)</f>
        <v>0</v>
      </c>
      <c r="BJ714" s="88" t="s">
        <v>80</v>
      </c>
      <c r="BK714" s="185">
        <f>ROUND(I714*H714,2)</f>
        <v>0</v>
      </c>
      <c r="BL714" s="88" t="s">
        <v>129</v>
      </c>
      <c r="BM714" s="184" t="s">
        <v>1108</v>
      </c>
    </row>
    <row r="715" spans="1:65" s="192" customFormat="1" x14ac:dyDescent="0.2">
      <c r="B715" s="193"/>
      <c r="D715" s="186" t="s">
        <v>131</v>
      </c>
      <c r="E715" s="194" t="s">
        <v>1</v>
      </c>
      <c r="F715" s="195" t="s">
        <v>188</v>
      </c>
      <c r="H715" s="196">
        <v>10</v>
      </c>
      <c r="L715" s="193"/>
      <c r="M715" s="197"/>
      <c r="N715" s="198"/>
      <c r="O715" s="198"/>
      <c r="P715" s="198"/>
      <c r="Q715" s="198"/>
      <c r="R715" s="198"/>
      <c r="S715" s="198"/>
      <c r="T715" s="199"/>
      <c r="AT715" s="194" t="s">
        <v>131</v>
      </c>
      <c r="AU715" s="194" t="s">
        <v>82</v>
      </c>
      <c r="AV715" s="192" t="s">
        <v>82</v>
      </c>
      <c r="AW715" s="192" t="s">
        <v>28</v>
      </c>
      <c r="AX715" s="192" t="s">
        <v>80</v>
      </c>
      <c r="AY715" s="194" t="s">
        <v>124</v>
      </c>
    </row>
    <row r="716" spans="1:65" s="99" customFormat="1" ht="16.5" customHeight="1" x14ac:dyDescent="0.2">
      <c r="A716" s="100"/>
      <c r="B716" s="97"/>
      <c r="C716" s="218">
        <v>166</v>
      </c>
      <c r="D716" s="218" t="s">
        <v>467</v>
      </c>
      <c r="E716" s="219" t="s">
        <v>599</v>
      </c>
      <c r="F716" s="220" t="s">
        <v>600</v>
      </c>
      <c r="G716" s="221" t="s">
        <v>601</v>
      </c>
      <c r="H716" s="222">
        <v>10.199999999999999</v>
      </c>
      <c r="I716" s="231">
        <v>0</v>
      </c>
      <c r="J716" s="223">
        <f>ROUND(I716*H716,2)</f>
        <v>0</v>
      </c>
      <c r="K716" s="224"/>
      <c r="L716" s="225"/>
      <c r="M716" s="226" t="s">
        <v>1</v>
      </c>
      <c r="N716" s="227" t="s">
        <v>37</v>
      </c>
      <c r="O716" s="182">
        <v>0</v>
      </c>
      <c r="P716" s="182">
        <f>O716*H716</f>
        <v>0</v>
      </c>
      <c r="Q716" s="182">
        <v>1E-3</v>
      </c>
      <c r="R716" s="182">
        <f>Q716*H716</f>
        <v>1.0199999999999999E-2</v>
      </c>
      <c r="S716" s="182">
        <v>0</v>
      </c>
      <c r="T716" s="183">
        <f>S716*H716</f>
        <v>0</v>
      </c>
      <c r="U716" s="100"/>
      <c r="V716" s="100"/>
      <c r="W716" s="100"/>
      <c r="X716" s="100"/>
      <c r="Y716" s="100"/>
      <c r="Z716" s="100"/>
      <c r="AA716" s="100"/>
      <c r="AB716" s="100"/>
      <c r="AC716" s="100"/>
      <c r="AD716" s="100"/>
      <c r="AE716" s="100"/>
      <c r="AR716" s="184" t="s">
        <v>178</v>
      </c>
      <c r="AT716" s="184" t="s">
        <v>467</v>
      </c>
      <c r="AU716" s="184" t="s">
        <v>82</v>
      </c>
      <c r="AY716" s="88" t="s">
        <v>124</v>
      </c>
      <c r="BE716" s="185">
        <f>IF(N716="základní",J716,0)</f>
        <v>0</v>
      </c>
      <c r="BF716" s="185">
        <f>IF(N716="snížená",J716,0)</f>
        <v>0</v>
      </c>
      <c r="BG716" s="185">
        <f>IF(N716="zákl. přenesená",J716,0)</f>
        <v>0</v>
      </c>
      <c r="BH716" s="185">
        <f>IF(N716="sníž. přenesená",J716,0)</f>
        <v>0</v>
      </c>
      <c r="BI716" s="185">
        <f>IF(N716="nulová",J716,0)</f>
        <v>0</v>
      </c>
      <c r="BJ716" s="88" t="s">
        <v>80</v>
      </c>
      <c r="BK716" s="185">
        <f>ROUND(I716*H716,2)</f>
        <v>0</v>
      </c>
      <c r="BL716" s="88" t="s">
        <v>129</v>
      </c>
      <c r="BM716" s="184" t="s">
        <v>1110</v>
      </c>
    </row>
    <row r="717" spans="1:65" s="192" customFormat="1" x14ac:dyDescent="0.2">
      <c r="B717" s="193"/>
      <c r="D717" s="186" t="s">
        <v>131</v>
      </c>
      <c r="F717" s="195" t="s">
        <v>1111</v>
      </c>
      <c r="H717" s="196">
        <v>10.199999999999999</v>
      </c>
      <c r="L717" s="193"/>
      <c r="M717" s="197"/>
      <c r="N717" s="198"/>
      <c r="O717" s="198"/>
      <c r="P717" s="198"/>
      <c r="Q717" s="198"/>
      <c r="R717" s="198"/>
      <c r="S717" s="198"/>
      <c r="T717" s="199"/>
      <c r="AT717" s="194" t="s">
        <v>131</v>
      </c>
      <c r="AU717" s="194" t="s">
        <v>82</v>
      </c>
      <c r="AV717" s="192" t="s">
        <v>82</v>
      </c>
      <c r="AW717" s="192" t="s">
        <v>3</v>
      </c>
      <c r="AX717" s="192" t="s">
        <v>80</v>
      </c>
      <c r="AY717" s="194" t="s">
        <v>124</v>
      </c>
    </row>
    <row r="718" spans="1:65" s="99" customFormat="1" ht="21.75" customHeight="1" x14ac:dyDescent="0.2">
      <c r="A718" s="100"/>
      <c r="B718" s="97"/>
      <c r="C718" s="173">
        <v>167</v>
      </c>
      <c r="D718" s="173" t="s">
        <v>125</v>
      </c>
      <c r="E718" s="174" t="s">
        <v>605</v>
      </c>
      <c r="F718" s="175" t="s">
        <v>606</v>
      </c>
      <c r="G718" s="176" t="s">
        <v>185</v>
      </c>
      <c r="H718" s="177">
        <v>10</v>
      </c>
      <c r="I718" s="86">
        <v>0</v>
      </c>
      <c r="J718" s="178">
        <f>ROUND(I718*H718,2)</f>
        <v>0</v>
      </c>
      <c r="K718" s="179"/>
      <c r="L718" s="97"/>
      <c r="M718" s="180" t="s">
        <v>1</v>
      </c>
      <c r="N718" s="181" t="s">
        <v>37</v>
      </c>
      <c r="O718" s="182">
        <v>2.3E-2</v>
      </c>
      <c r="P718" s="182">
        <f>O718*H718</f>
        <v>0.22999999999999998</v>
      </c>
      <c r="Q718" s="182">
        <v>6.9999999999999994E-5</v>
      </c>
      <c r="R718" s="182">
        <f>Q718*H718</f>
        <v>6.9999999999999988E-4</v>
      </c>
      <c r="S718" s="182">
        <v>0</v>
      </c>
      <c r="T718" s="183">
        <f>S718*H718</f>
        <v>0</v>
      </c>
      <c r="U718" s="100"/>
      <c r="V718" s="100"/>
      <c r="W718" s="100"/>
      <c r="X718" s="100"/>
      <c r="Y718" s="100"/>
      <c r="Z718" s="100"/>
      <c r="AA718" s="100"/>
      <c r="AB718" s="100"/>
      <c r="AC718" s="100"/>
      <c r="AD718" s="100"/>
      <c r="AE718" s="100"/>
      <c r="AR718" s="184" t="s">
        <v>129</v>
      </c>
      <c r="AT718" s="184" t="s">
        <v>125</v>
      </c>
      <c r="AU718" s="184" t="s">
        <v>82</v>
      </c>
      <c r="AY718" s="88" t="s">
        <v>124</v>
      </c>
      <c r="BE718" s="185">
        <f>IF(N718="základní",J718,0)</f>
        <v>0</v>
      </c>
      <c r="BF718" s="185">
        <f>IF(N718="snížená",J718,0)</f>
        <v>0</v>
      </c>
      <c r="BG718" s="185">
        <f>IF(N718="zákl. přenesená",J718,0)</f>
        <v>0</v>
      </c>
      <c r="BH718" s="185">
        <f>IF(N718="sníž. přenesená",J718,0)</f>
        <v>0</v>
      </c>
      <c r="BI718" s="185">
        <f>IF(N718="nulová",J718,0)</f>
        <v>0</v>
      </c>
      <c r="BJ718" s="88" t="s">
        <v>80</v>
      </c>
      <c r="BK718" s="185">
        <f>ROUND(I718*H718,2)</f>
        <v>0</v>
      </c>
      <c r="BL718" s="88" t="s">
        <v>129</v>
      </c>
      <c r="BM718" s="184" t="s">
        <v>1113</v>
      </c>
    </row>
    <row r="719" spans="1:65" s="192" customFormat="1" x14ac:dyDescent="0.2">
      <c r="B719" s="193"/>
      <c r="D719" s="186" t="s">
        <v>131</v>
      </c>
      <c r="E719" s="194" t="s">
        <v>1</v>
      </c>
      <c r="F719" s="195" t="s">
        <v>188</v>
      </c>
      <c r="H719" s="196">
        <v>10</v>
      </c>
      <c r="L719" s="193"/>
      <c r="M719" s="197"/>
      <c r="N719" s="198"/>
      <c r="O719" s="198"/>
      <c r="P719" s="198"/>
      <c r="Q719" s="198"/>
      <c r="R719" s="198"/>
      <c r="S719" s="198"/>
      <c r="T719" s="199"/>
      <c r="AT719" s="194" t="s">
        <v>131</v>
      </c>
      <c r="AU719" s="194" t="s">
        <v>82</v>
      </c>
      <c r="AV719" s="192" t="s">
        <v>82</v>
      </c>
      <c r="AW719" s="192" t="s">
        <v>28</v>
      </c>
      <c r="AX719" s="192" t="s">
        <v>80</v>
      </c>
      <c r="AY719" s="194" t="s">
        <v>124</v>
      </c>
    </row>
    <row r="720" spans="1:65" s="99" customFormat="1" ht="33" customHeight="1" x14ac:dyDescent="0.2">
      <c r="A720" s="100"/>
      <c r="B720" s="97"/>
      <c r="C720" s="173">
        <v>168</v>
      </c>
      <c r="D720" s="173" t="s">
        <v>125</v>
      </c>
      <c r="E720" s="174" t="s">
        <v>179</v>
      </c>
      <c r="F720" s="175" t="s">
        <v>180</v>
      </c>
      <c r="G720" s="176" t="s">
        <v>181</v>
      </c>
      <c r="H720" s="177">
        <v>1.1599999999999999</v>
      </c>
      <c r="I720" s="86">
        <v>0</v>
      </c>
      <c r="J720" s="178">
        <f>ROUND(I720*H720,2)</f>
        <v>0</v>
      </c>
      <c r="K720" s="179"/>
      <c r="L720" s="97"/>
      <c r="M720" s="180" t="s">
        <v>1</v>
      </c>
      <c r="N720" s="181" t="s">
        <v>37</v>
      </c>
      <c r="O720" s="182">
        <v>1.7889999999999999</v>
      </c>
      <c r="P720" s="182">
        <f>O720*H720</f>
        <v>2.07524</v>
      </c>
      <c r="Q720" s="182">
        <v>0</v>
      </c>
      <c r="R720" s="182">
        <f>Q720*H720</f>
        <v>0</v>
      </c>
      <c r="S720" s="182">
        <v>0</v>
      </c>
      <c r="T720" s="183">
        <f>S720*H720</f>
        <v>0</v>
      </c>
      <c r="U720" s="100"/>
      <c r="V720" s="100"/>
      <c r="W720" s="100"/>
      <c r="X720" s="100"/>
      <c r="Y720" s="100"/>
      <c r="Z720" s="100"/>
      <c r="AA720" s="100"/>
      <c r="AB720" s="100"/>
      <c r="AC720" s="100"/>
      <c r="AD720" s="100"/>
      <c r="AE720" s="100"/>
      <c r="AR720" s="184" t="s">
        <v>129</v>
      </c>
      <c r="AT720" s="184" t="s">
        <v>125</v>
      </c>
      <c r="AU720" s="184" t="s">
        <v>82</v>
      </c>
      <c r="AY720" s="88" t="s">
        <v>124</v>
      </c>
      <c r="BE720" s="185">
        <f>IF(N720="základní",J720,0)</f>
        <v>0</v>
      </c>
      <c r="BF720" s="185">
        <f>IF(N720="snížená",J720,0)</f>
        <v>0</v>
      </c>
      <c r="BG720" s="185">
        <f>IF(N720="zákl. přenesená",J720,0)</f>
        <v>0</v>
      </c>
      <c r="BH720" s="185">
        <f>IF(N720="sníž. přenesená",J720,0)</f>
        <v>0</v>
      </c>
      <c r="BI720" s="185">
        <f>IF(N720="nulová",J720,0)</f>
        <v>0</v>
      </c>
      <c r="BJ720" s="88" t="s">
        <v>80</v>
      </c>
      <c r="BK720" s="185">
        <f>ROUND(I720*H720,2)</f>
        <v>0</v>
      </c>
      <c r="BL720" s="88" t="s">
        <v>129</v>
      </c>
      <c r="BM720" s="184" t="s">
        <v>1115</v>
      </c>
    </row>
    <row r="721" spans="1:65" s="192" customFormat="1" x14ac:dyDescent="0.2">
      <c r="B721" s="193"/>
      <c r="D721" s="186" t="s">
        <v>131</v>
      </c>
      <c r="E721" s="194" t="s">
        <v>1</v>
      </c>
      <c r="F721" s="195" t="s">
        <v>1116</v>
      </c>
      <c r="H721" s="196">
        <v>1.1599999999999999</v>
      </c>
      <c r="L721" s="193"/>
      <c r="M721" s="197"/>
      <c r="N721" s="198"/>
      <c r="O721" s="198"/>
      <c r="P721" s="198"/>
      <c r="Q721" s="198"/>
      <c r="R721" s="198"/>
      <c r="S721" s="198"/>
      <c r="T721" s="199"/>
      <c r="AT721" s="194" t="s">
        <v>131</v>
      </c>
      <c r="AU721" s="194" t="s">
        <v>82</v>
      </c>
      <c r="AV721" s="192" t="s">
        <v>82</v>
      </c>
      <c r="AW721" s="192" t="s">
        <v>28</v>
      </c>
      <c r="AX721" s="192" t="s">
        <v>80</v>
      </c>
      <c r="AY721" s="194" t="s">
        <v>124</v>
      </c>
    </row>
    <row r="722" spans="1:65" s="99" customFormat="1" ht="16.5" customHeight="1" x14ac:dyDescent="0.2">
      <c r="A722" s="100"/>
      <c r="B722" s="97"/>
      <c r="C722" s="218">
        <v>169</v>
      </c>
      <c r="D722" s="218" t="s">
        <v>467</v>
      </c>
      <c r="E722" s="219" t="s">
        <v>728</v>
      </c>
      <c r="F722" s="220" t="s">
        <v>729</v>
      </c>
      <c r="G722" s="221" t="s">
        <v>730</v>
      </c>
      <c r="H722" s="222">
        <v>2.3199999999999998</v>
      </c>
      <c r="I722" s="231">
        <v>0</v>
      </c>
      <c r="J722" s="223">
        <f>ROUND(I722*H722,2)</f>
        <v>0</v>
      </c>
      <c r="K722" s="224"/>
      <c r="L722" s="225"/>
      <c r="M722" s="226" t="s">
        <v>1</v>
      </c>
      <c r="N722" s="227" t="s">
        <v>37</v>
      </c>
      <c r="O722" s="182">
        <v>0</v>
      </c>
      <c r="P722" s="182">
        <f>O722*H722</f>
        <v>0</v>
      </c>
      <c r="Q722" s="182">
        <v>1</v>
      </c>
      <c r="R722" s="182">
        <f>Q722*H722</f>
        <v>2.3199999999999998</v>
      </c>
      <c r="S722" s="182">
        <v>0</v>
      </c>
      <c r="T722" s="183">
        <f>S722*H722</f>
        <v>0</v>
      </c>
      <c r="U722" s="100"/>
      <c r="V722" s="100"/>
      <c r="W722" s="100"/>
      <c r="X722" s="100"/>
      <c r="Y722" s="100"/>
      <c r="Z722" s="100"/>
      <c r="AA722" s="100"/>
      <c r="AB722" s="100"/>
      <c r="AC722" s="100"/>
      <c r="AD722" s="100"/>
      <c r="AE722" s="100"/>
      <c r="AR722" s="184" t="s">
        <v>178</v>
      </c>
      <c r="AT722" s="184" t="s">
        <v>467</v>
      </c>
      <c r="AU722" s="184" t="s">
        <v>82</v>
      </c>
      <c r="AY722" s="88" t="s">
        <v>124</v>
      </c>
      <c r="BE722" s="185">
        <f>IF(N722="základní",J722,0)</f>
        <v>0</v>
      </c>
      <c r="BF722" s="185">
        <f>IF(N722="snížená",J722,0)</f>
        <v>0</v>
      </c>
      <c r="BG722" s="185">
        <f>IF(N722="zákl. přenesená",J722,0)</f>
        <v>0</v>
      </c>
      <c r="BH722" s="185">
        <f>IF(N722="sníž. přenesená",J722,0)</f>
        <v>0</v>
      </c>
      <c r="BI722" s="185">
        <f>IF(N722="nulová",J722,0)</f>
        <v>0</v>
      </c>
      <c r="BJ722" s="88" t="s">
        <v>80</v>
      </c>
      <c r="BK722" s="185">
        <f>ROUND(I722*H722,2)</f>
        <v>0</v>
      </c>
      <c r="BL722" s="88" t="s">
        <v>129</v>
      </c>
      <c r="BM722" s="184" t="s">
        <v>1118</v>
      </c>
    </row>
    <row r="723" spans="1:65" s="192" customFormat="1" x14ac:dyDescent="0.2">
      <c r="B723" s="193"/>
      <c r="D723" s="186" t="s">
        <v>131</v>
      </c>
      <c r="F723" s="195" t="s">
        <v>1119</v>
      </c>
      <c r="H723" s="196">
        <v>2.3199999999999998</v>
      </c>
      <c r="L723" s="193"/>
      <c r="M723" s="197"/>
      <c r="N723" s="198"/>
      <c r="O723" s="198"/>
      <c r="P723" s="198"/>
      <c r="Q723" s="198"/>
      <c r="R723" s="198"/>
      <c r="S723" s="198"/>
      <c r="T723" s="199"/>
      <c r="AT723" s="194" t="s">
        <v>131</v>
      </c>
      <c r="AU723" s="194" t="s">
        <v>82</v>
      </c>
      <c r="AV723" s="192" t="s">
        <v>82</v>
      </c>
      <c r="AW723" s="192" t="s">
        <v>3</v>
      </c>
      <c r="AX723" s="192" t="s">
        <v>80</v>
      </c>
      <c r="AY723" s="194" t="s">
        <v>124</v>
      </c>
    </row>
    <row r="724" spans="1:65" s="99" customFormat="1" ht="21.75" customHeight="1" x14ac:dyDescent="0.2">
      <c r="A724" s="100"/>
      <c r="B724" s="97"/>
      <c r="C724" s="173">
        <v>170</v>
      </c>
      <c r="D724" s="173" t="s">
        <v>125</v>
      </c>
      <c r="E724" s="174" t="s">
        <v>756</v>
      </c>
      <c r="F724" s="175" t="s">
        <v>757</v>
      </c>
      <c r="G724" s="176" t="s">
        <v>181</v>
      </c>
      <c r="H724" s="177">
        <v>324.702</v>
      </c>
      <c r="I724" s="86">
        <v>0</v>
      </c>
      <c r="J724" s="178">
        <f>ROUND(I724*H724,2)</f>
        <v>0</v>
      </c>
      <c r="K724" s="179"/>
      <c r="L724" s="97"/>
      <c r="M724" s="180" t="s">
        <v>1</v>
      </c>
      <c r="N724" s="181" t="s">
        <v>37</v>
      </c>
      <c r="O724" s="182">
        <v>0.32800000000000001</v>
      </c>
      <c r="P724" s="182">
        <f>O724*H724</f>
        <v>106.502256</v>
      </c>
      <c r="Q724" s="182">
        <v>0</v>
      </c>
      <c r="R724" s="182">
        <f>Q724*H724</f>
        <v>0</v>
      </c>
      <c r="S724" s="182">
        <v>0</v>
      </c>
      <c r="T724" s="183">
        <f>S724*H724</f>
        <v>0</v>
      </c>
      <c r="U724" s="100"/>
      <c r="V724" s="100"/>
      <c r="W724" s="100"/>
      <c r="X724" s="100"/>
      <c r="Y724" s="100"/>
      <c r="Z724" s="100"/>
      <c r="AA724" s="100"/>
      <c r="AB724" s="100"/>
      <c r="AC724" s="100"/>
      <c r="AD724" s="100"/>
      <c r="AE724" s="100"/>
      <c r="AR724" s="184" t="s">
        <v>129</v>
      </c>
      <c r="AT724" s="184" t="s">
        <v>125</v>
      </c>
      <c r="AU724" s="184" t="s">
        <v>82</v>
      </c>
      <c r="AY724" s="88" t="s">
        <v>124</v>
      </c>
      <c r="BE724" s="185">
        <f>IF(N724="základní",J724,0)</f>
        <v>0</v>
      </c>
      <c r="BF724" s="185">
        <f>IF(N724="snížená",J724,0)</f>
        <v>0</v>
      </c>
      <c r="BG724" s="185">
        <f>IF(N724="zákl. přenesená",J724,0)</f>
        <v>0</v>
      </c>
      <c r="BH724" s="185">
        <f>IF(N724="sníž. přenesená",J724,0)</f>
        <v>0</v>
      </c>
      <c r="BI724" s="185">
        <f>IF(N724="nulová",J724,0)</f>
        <v>0</v>
      </c>
      <c r="BJ724" s="88" t="s">
        <v>80</v>
      </c>
      <c r="BK724" s="185">
        <f>ROUND(I724*H724,2)</f>
        <v>0</v>
      </c>
      <c r="BL724" s="88" t="s">
        <v>129</v>
      </c>
      <c r="BM724" s="184" t="s">
        <v>1121</v>
      </c>
    </row>
    <row r="725" spans="1:65" s="192" customFormat="1" x14ac:dyDescent="0.2">
      <c r="B725" s="193"/>
      <c r="D725" s="186" t="s">
        <v>131</v>
      </c>
      <c r="E725" s="194" t="s">
        <v>1</v>
      </c>
      <c r="F725" s="195" t="s">
        <v>1122</v>
      </c>
      <c r="H725" s="196">
        <v>324.702</v>
      </c>
      <c r="L725" s="193"/>
      <c r="M725" s="197"/>
      <c r="N725" s="198"/>
      <c r="O725" s="198"/>
      <c r="P725" s="198"/>
      <c r="Q725" s="198"/>
      <c r="R725" s="198"/>
      <c r="S725" s="198"/>
      <c r="T725" s="199"/>
      <c r="AT725" s="194" t="s">
        <v>131</v>
      </c>
      <c r="AU725" s="194" t="s">
        <v>82</v>
      </c>
      <c r="AV725" s="192" t="s">
        <v>82</v>
      </c>
      <c r="AW725" s="192" t="s">
        <v>28</v>
      </c>
      <c r="AX725" s="192" t="s">
        <v>80</v>
      </c>
      <c r="AY725" s="194" t="s">
        <v>124</v>
      </c>
    </row>
    <row r="726" spans="1:65" s="99" customFormat="1" ht="16.5" customHeight="1" x14ac:dyDescent="0.2">
      <c r="A726" s="100"/>
      <c r="B726" s="97"/>
      <c r="C726" s="173">
        <v>171</v>
      </c>
      <c r="D726" s="173" t="s">
        <v>125</v>
      </c>
      <c r="E726" s="174" t="s">
        <v>1124</v>
      </c>
      <c r="F726" s="175" t="s">
        <v>1125</v>
      </c>
      <c r="G726" s="176" t="s">
        <v>181</v>
      </c>
      <c r="H726" s="177">
        <v>0.75</v>
      </c>
      <c r="I726" s="86">
        <v>0</v>
      </c>
      <c r="J726" s="178">
        <f>ROUND(I726*H726,2)</f>
        <v>0</v>
      </c>
      <c r="K726" s="179"/>
      <c r="L726" s="97"/>
      <c r="M726" s="180" t="s">
        <v>1</v>
      </c>
      <c r="N726" s="181" t="s">
        <v>37</v>
      </c>
      <c r="O726" s="182">
        <v>1.0249999999999999</v>
      </c>
      <c r="P726" s="182">
        <f>O726*H726</f>
        <v>0.76874999999999993</v>
      </c>
      <c r="Q726" s="182">
        <v>2.16</v>
      </c>
      <c r="R726" s="182">
        <f>Q726*H726</f>
        <v>1.62</v>
      </c>
      <c r="S726" s="182">
        <v>0</v>
      </c>
      <c r="T726" s="183">
        <f>S726*H726</f>
        <v>0</v>
      </c>
      <c r="U726" s="100"/>
      <c r="V726" s="100"/>
      <c r="W726" s="100"/>
      <c r="X726" s="100"/>
      <c r="Y726" s="100"/>
      <c r="Z726" s="100"/>
      <c r="AA726" s="100"/>
      <c r="AB726" s="100"/>
      <c r="AC726" s="100"/>
      <c r="AD726" s="100"/>
      <c r="AE726" s="100"/>
      <c r="AR726" s="184" t="s">
        <v>129</v>
      </c>
      <c r="AT726" s="184" t="s">
        <v>125</v>
      </c>
      <c r="AU726" s="184" t="s">
        <v>82</v>
      </c>
      <c r="AY726" s="88" t="s">
        <v>124</v>
      </c>
      <c r="BE726" s="185">
        <f>IF(N726="základní",J726,0)</f>
        <v>0</v>
      </c>
      <c r="BF726" s="185">
        <f>IF(N726="snížená",J726,0)</f>
        <v>0</v>
      </c>
      <c r="BG726" s="185">
        <f>IF(N726="zákl. přenesená",J726,0)</f>
        <v>0</v>
      </c>
      <c r="BH726" s="185">
        <f>IF(N726="sníž. přenesená",J726,0)</f>
        <v>0</v>
      </c>
      <c r="BI726" s="185">
        <f>IF(N726="nulová",J726,0)</f>
        <v>0</v>
      </c>
      <c r="BJ726" s="88" t="s">
        <v>80</v>
      </c>
      <c r="BK726" s="185">
        <f>ROUND(I726*H726,2)</f>
        <v>0</v>
      </c>
      <c r="BL726" s="88" t="s">
        <v>129</v>
      </c>
      <c r="BM726" s="184" t="s">
        <v>1126</v>
      </c>
    </row>
    <row r="727" spans="1:65" s="192" customFormat="1" x14ac:dyDescent="0.2">
      <c r="B727" s="193"/>
      <c r="D727" s="186" t="s">
        <v>131</v>
      </c>
      <c r="E727" s="194" t="s">
        <v>1</v>
      </c>
      <c r="F727" s="195" t="s">
        <v>1127</v>
      </c>
      <c r="H727" s="196">
        <v>0.75</v>
      </c>
      <c r="L727" s="193"/>
      <c r="M727" s="197"/>
      <c r="N727" s="198"/>
      <c r="O727" s="198"/>
      <c r="P727" s="198"/>
      <c r="Q727" s="198"/>
      <c r="R727" s="198"/>
      <c r="S727" s="198"/>
      <c r="T727" s="199"/>
      <c r="AT727" s="194" t="s">
        <v>131</v>
      </c>
      <c r="AU727" s="194" t="s">
        <v>82</v>
      </c>
      <c r="AV727" s="192" t="s">
        <v>82</v>
      </c>
      <c r="AW727" s="192" t="s">
        <v>28</v>
      </c>
      <c r="AX727" s="192" t="s">
        <v>80</v>
      </c>
      <c r="AY727" s="194" t="s">
        <v>124</v>
      </c>
    </row>
    <row r="728" spans="1:65" s="99" customFormat="1" ht="21.75" customHeight="1" x14ac:dyDescent="0.2">
      <c r="A728" s="100"/>
      <c r="B728" s="97"/>
      <c r="C728" s="173">
        <v>172</v>
      </c>
      <c r="D728" s="173" t="s">
        <v>125</v>
      </c>
      <c r="E728" s="174" t="s">
        <v>1129</v>
      </c>
      <c r="F728" s="175" t="s">
        <v>1130</v>
      </c>
      <c r="G728" s="176" t="s">
        <v>128</v>
      </c>
      <c r="H728" s="177">
        <v>7.5</v>
      </c>
      <c r="I728" s="86">
        <v>0</v>
      </c>
      <c r="J728" s="178">
        <f>ROUND(I728*H728,2)</f>
        <v>0</v>
      </c>
      <c r="K728" s="179"/>
      <c r="L728" s="97"/>
      <c r="M728" s="180" t="s">
        <v>1</v>
      </c>
      <c r="N728" s="181" t="s">
        <v>37</v>
      </c>
      <c r="O728" s="182">
        <v>1.4530000000000001</v>
      </c>
      <c r="P728" s="182">
        <f>O728*H728</f>
        <v>10.897500000000001</v>
      </c>
      <c r="Q728" s="182">
        <v>1.20855</v>
      </c>
      <c r="R728" s="182">
        <f>Q728*H728</f>
        <v>9.0641250000000007</v>
      </c>
      <c r="S728" s="182">
        <v>0</v>
      </c>
      <c r="T728" s="183">
        <f>S728*H728</f>
        <v>0</v>
      </c>
      <c r="U728" s="100"/>
      <c r="V728" s="100"/>
      <c r="W728" s="100"/>
      <c r="X728" s="100"/>
      <c r="Y728" s="100"/>
      <c r="Z728" s="100"/>
      <c r="AA728" s="100"/>
      <c r="AB728" s="100"/>
      <c r="AC728" s="100"/>
      <c r="AD728" s="100"/>
      <c r="AE728" s="100"/>
      <c r="AR728" s="184" t="s">
        <v>129</v>
      </c>
      <c r="AT728" s="184" t="s">
        <v>125</v>
      </c>
      <c r="AU728" s="184" t="s">
        <v>82</v>
      </c>
      <c r="AY728" s="88" t="s">
        <v>124</v>
      </c>
      <c r="BE728" s="185">
        <f>IF(N728="základní",J728,0)</f>
        <v>0</v>
      </c>
      <c r="BF728" s="185">
        <f>IF(N728="snížená",J728,0)</f>
        <v>0</v>
      </c>
      <c r="BG728" s="185">
        <f>IF(N728="zákl. přenesená",J728,0)</f>
        <v>0</v>
      </c>
      <c r="BH728" s="185">
        <f>IF(N728="sníž. přenesená",J728,0)</f>
        <v>0</v>
      </c>
      <c r="BI728" s="185">
        <f>IF(N728="nulová",J728,0)</f>
        <v>0</v>
      </c>
      <c r="BJ728" s="88" t="s">
        <v>80</v>
      </c>
      <c r="BK728" s="185">
        <f>ROUND(I728*H728,2)</f>
        <v>0</v>
      </c>
      <c r="BL728" s="88" t="s">
        <v>129</v>
      </c>
      <c r="BM728" s="184" t="s">
        <v>1131</v>
      </c>
    </row>
    <row r="729" spans="1:65" s="192" customFormat="1" x14ac:dyDescent="0.2">
      <c r="B729" s="193"/>
      <c r="D729" s="186" t="s">
        <v>131</v>
      </c>
      <c r="E729" s="194" t="s">
        <v>1</v>
      </c>
      <c r="F729" s="195" t="s">
        <v>831</v>
      </c>
      <c r="H729" s="196">
        <v>7.5</v>
      </c>
      <c r="L729" s="193"/>
      <c r="M729" s="197"/>
      <c r="N729" s="198"/>
      <c r="O729" s="198"/>
      <c r="P729" s="198"/>
      <c r="Q729" s="198"/>
      <c r="R729" s="198"/>
      <c r="S729" s="198"/>
      <c r="T729" s="199"/>
      <c r="AT729" s="194" t="s">
        <v>131</v>
      </c>
      <c r="AU729" s="194" t="s">
        <v>82</v>
      </c>
      <c r="AV729" s="192" t="s">
        <v>82</v>
      </c>
      <c r="AW729" s="192" t="s">
        <v>28</v>
      </c>
      <c r="AX729" s="192" t="s">
        <v>80</v>
      </c>
      <c r="AY729" s="194" t="s">
        <v>124</v>
      </c>
    </row>
    <row r="730" spans="1:65" s="99" customFormat="1" ht="21.75" customHeight="1" x14ac:dyDescent="0.2">
      <c r="A730" s="100"/>
      <c r="B730" s="97"/>
      <c r="C730" s="173">
        <v>173</v>
      </c>
      <c r="D730" s="173" t="s">
        <v>125</v>
      </c>
      <c r="E730" s="174" t="s">
        <v>1133</v>
      </c>
      <c r="F730" s="175" t="s">
        <v>1134</v>
      </c>
      <c r="G730" s="176" t="s">
        <v>730</v>
      </c>
      <c r="H730" s="177">
        <v>0.38700000000000001</v>
      </c>
      <c r="I730" s="86">
        <v>0</v>
      </c>
      <c r="J730" s="178">
        <f>ROUND(I730*H730,2)</f>
        <v>0</v>
      </c>
      <c r="K730" s="179"/>
      <c r="L730" s="97"/>
      <c r="M730" s="180" t="s">
        <v>1</v>
      </c>
      <c r="N730" s="181" t="s">
        <v>37</v>
      </c>
      <c r="O730" s="182">
        <v>32.51</v>
      </c>
      <c r="P730" s="182">
        <f>O730*H730</f>
        <v>12.58137</v>
      </c>
      <c r="Q730" s="182">
        <v>1.05871</v>
      </c>
      <c r="R730" s="182">
        <f>Q730*H730</f>
        <v>0.40972077000000001</v>
      </c>
      <c r="S730" s="182">
        <v>0</v>
      </c>
      <c r="T730" s="183">
        <f>S730*H730</f>
        <v>0</v>
      </c>
      <c r="U730" s="100"/>
      <c r="V730" s="100"/>
      <c r="W730" s="100"/>
      <c r="X730" s="100"/>
      <c r="Y730" s="100"/>
      <c r="Z730" s="100"/>
      <c r="AA730" s="100"/>
      <c r="AB730" s="100"/>
      <c r="AC730" s="100"/>
      <c r="AD730" s="100"/>
      <c r="AE730" s="100"/>
      <c r="AR730" s="184" t="s">
        <v>129</v>
      </c>
      <c r="AT730" s="184" t="s">
        <v>125</v>
      </c>
      <c r="AU730" s="184" t="s">
        <v>82</v>
      </c>
      <c r="AY730" s="88" t="s">
        <v>124</v>
      </c>
      <c r="BE730" s="185">
        <f>IF(N730="základní",J730,0)</f>
        <v>0</v>
      </c>
      <c r="BF730" s="185">
        <f>IF(N730="snížená",J730,0)</f>
        <v>0</v>
      </c>
      <c r="BG730" s="185">
        <f>IF(N730="zákl. přenesená",J730,0)</f>
        <v>0</v>
      </c>
      <c r="BH730" s="185">
        <f>IF(N730="sníž. přenesená",J730,0)</f>
        <v>0</v>
      </c>
      <c r="BI730" s="185">
        <f>IF(N730="nulová",J730,0)</f>
        <v>0</v>
      </c>
      <c r="BJ730" s="88" t="s">
        <v>80</v>
      </c>
      <c r="BK730" s="185">
        <f>ROUND(I730*H730,2)</f>
        <v>0</v>
      </c>
      <c r="BL730" s="88" t="s">
        <v>129</v>
      </c>
      <c r="BM730" s="184" t="s">
        <v>1135</v>
      </c>
    </row>
    <row r="731" spans="1:65" s="192" customFormat="1" x14ac:dyDescent="0.2">
      <c r="B731" s="193"/>
      <c r="D731" s="186" t="s">
        <v>131</v>
      </c>
      <c r="E731" s="194" t="s">
        <v>1</v>
      </c>
      <c r="F731" s="195" t="s">
        <v>1136</v>
      </c>
      <c r="H731" s="196">
        <v>0.38700000000000001</v>
      </c>
      <c r="L731" s="193"/>
      <c r="M731" s="197"/>
      <c r="N731" s="198"/>
      <c r="O731" s="198"/>
      <c r="P731" s="198"/>
      <c r="Q731" s="198"/>
      <c r="R731" s="198"/>
      <c r="S731" s="198"/>
      <c r="T731" s="199"/>
      <c r="AT731" s="194" t="s">
        <v>131</v>
      </c>
      <c r="AU731" s="194" t="s">
        <v>82</v>
      </c>
      <c r="AV731" s="192" t="s">
        <v>82</v>
      </c>
      <c r="AW731" s="192" t="s">
        <v>28</v>
      </c>
      <c r="AX731" s="192" t="s">
        <v>80</v>
      </c>
      <c r="AY731" s="194" t="s">
        <v>124</v>
      </c>
    </row>
    <row r="732" spans="1:65" s="99" customFormat="1" ht="16.5" customHeight="1" x14ac:dyDescent="0.2">
      <c r="A732" s="100"/>
      <c r="B732" s="97"/>
      <c r="C732" s="173">
        <v>174</v>
      </c>
      <c r="D732" s="173" t="s">
        <v>125</v>
      </c>
      <c r="E732" s="174" t="s">
        <v>1138</v>
      </c>
      <c r="F732" s="175" t="s">
        <v>1139</v>
      </c>
      <c r="G732" s="176" t="s">
        <v>554</v>
      </c>
      <c r="H732" s="177">
        <v>2</v>
      </c>
      <c r="I732" s="86">
        <v>0</v>
      </c>
      <c r="J732" s="178">
        <f>ROUND(I732*H732,2)</f>
        <v>0</v>
      </c>
      <c r="K732" s="179"/>
      <c r="L732" s="97"/>
      <c r="M732" s="180" t="s">
        <v>1</v>
      </c>
      <c r="N732" s="181" t="s">
        <v>37</v>
      </c>
      <c r="O732" s="182">
        <v>0.24199999999999999</v>
      </c>
      <c r="P732" s="182">
        <f>O732*H732</f>
        <v>0.48399999999999999</v>
      </c>
      <c r="Q732" s="182">
        <v>6.8799999999999998E-3</v>
      </c>
      <c r="R732" s="182">
        <f>Q732*H732</f>
        <v>1.376E-2</v>
      </c>
      <c r="S732" s="182">
        <v>0</v>
      </c>
      <c r="T732" s="183">
        <f>S732*H732</f>
        <v>0</v>
      </c>
      <c r="U732" s="100"/>
      <c r="V732" s="100"/>
      <c r="W732" s="100"/>
      <c r="X732" s="100"/>
      <c r="Y732" s="100"/>
      <c r="Z732" s="100"/>
      <c r="AA732" s="100"/>
      <c r="AB732" s="100"/>
      <c r="AC732" s="100"/>
      <c r="AD732" s="100"/>
      <c r="AE732" s="100"/>
      <c r="AR732" s="184" t="s">
        <v>129</v>
      </c>
      <c r="AT732" s="184" t="s">
        <v>125</v>
      </c>
      <c r="AU732" s="184" t="s">
        <v>82</v>
      </c>
      <c r="AY732" s="88" t="s">
        <v>124</v>
      </c>
      <c r="BE732" s="185">
        <f>IF(N732="základní",J732,0)</f>
        <v>0</v>
      </c>
      <c r="BF732" s="185">
        <f>IF(N732="snížená",J732,0)</f>
        <v>0</v>
      </c>
      <c r="BG732" s="185">
        <f>IF(N732="zákl. přenesená",J732,0)</f>
        <v>0</v>
      </c>
      <c r="BH732" s="185">
        <f>IF(N732="sníž. přenesená",J732,0)</f>
        <v>0</v>
      </c>
      <c r="BI732" s="185">
        <f>IF(N732="nulová",J732,0)</f>
        <v>0</v>
      </c>
      <c r="BJ732" s="88" t="s">
        <v>80</v>
      </c>
      <c r="BK732" s="185">
        <f>ROUND(I732*H732,2)</f>
        <v>0</v>
      </c>
      <c r="BL732" s="88" t="s">
        <v>129</v>
      </c>
      <c r="BM732" s="184" t="s">
        <v>1140</v>
      </c>
    </row>
    <row r="733" spans="1:65" s="99" customFormat="1" ht="28.8" x14ac:dyDescent="0.2">
      <c r="A733" s="100"/>
      <c r="B733" s="97"/>
      <c r="C733" s="100"/>
      <c r="D733" s="186" t="s">
        <v>221</v>
      </c>
      <c r="E733" s="100"/>
      <c r="F733" s="187" t="s">
        <v>1141</v>
      </c>
      <c r="G733" s="100"/>
      <c r="H733" s="100"/>
      <c r="I733" s="100"/>
      <c r="J733" s="100"/>
      <c r="K733" s="100"/>
      <c r="L733" s="97"/>
      <c r="M733" s="188"/>
      <c r="N733" s="189"/>
      <c r="O733" s="190"/>
      <c r="P733" s="190"/>
      <c r="Q733" s="190"/>
      <c r="R733" s="190"/>
      <c r="S733" s="190"/>
      <c r="T733" s="191"/>
      <c r="U733" s="100"/>
      <c r="V733" s="100"/>
      <c r="W733" s="100"/>
      <c r="X733" s="100"/>
      <c r="Y733" s="100"/>
      <c r="Z733" s="100"/>
      <c r="AA733" s="100"/>
      <c r="AB733" s="100"/>
      <c r="AC733" s="100"/>
      <c r="AD733" s="100"/>
      <c r="AE733" s="100"/>
      <c r="AT733" s="88" t="s">
        <v>221</v>
      </c>
      <c r="AU733" s="88" t="s">
        <v>82</v>
      </c>
    </row>
    <row r="734" spans="1:65" s="99" customFormat="1" ht="16.5" customHeight="1" x14ac:dyDescent="0.2">
      <c r="A734" s="100"/>
      <c r="B734" s="97"/>
      <c r="C734" s="218">
        <v>175</v>
      </c>
      <c r="D734" s="218" t="s">
        <v>467</v>
      </c>
      <c r="E734" s="219" t="s">
        <v>1143</v>
      </c>
      <c r="F734" s="220" t="s">
        <v>1144</v>
      </c>
      <c r="G734" s="221" t="s">
        <v>554</v>
      </c>
      <c r="H734" s="222">
        <v>2</v>
      </c>
      <c r="I734" s="231">
        <v>0</v>
      </c>
      <c r="J734" s="223">
        <f>ROUND(I734*H734,2)</f>
        <v>0</v>
      </c>
      <c r="K734" s="224"/>
      <c r="L734" s="225"/>
      <c r="M734" s="226" t="s">
        <v>1</v>
      </c>
      <c r="N734" s="227" t="s">
        <v>37</v>
      </c>
      <c r="O734" s="182">
        <v>0</v>
      </c>
      <c r="P734" s="182">
        <f>O734*H734</f>
        <v>0</v>
      </c>
      <c r="Q734" s="182">
        <v>0.128</v>
      </c>
      <c r="R734" s="182">
        <f>Q734*H734</f>
        <v>0.25600000000000001</v>
      </c>
      <c r="S734" s="182">
        <v>0</v>
      </c>
      <c r="T734" s="183">
        <f>S734*H734</f>
        <v>0</v>
      </c>
      <c r="U734" s="100"/>
      <c r="V734" s="100"/>
      <c r="W734" s="100"/>
      <c r="X734" s="100"/>
      <c r="Y734" s="100"/>
      <c r="Z734" s="100"/>
      <c r="AA734" s="100"/>
      <c r="AB734" s="100"/>
      <c r="AC734" s="100"/>
      <c r="AD734" s="100"/>
      <c r="AE734" s="100"/>
      <c r="AR734" s="184" t="s">
        <v>178</v>
      </c>
      <c r="AT734" s="184" t="s">
        <v>467</v>
      </c>
      <c r="AU734" s="184" t="s">
        <v>82</v>
      </c>
      <c r="AY734" s="88" t="s">
        <v>124</v>
      </c>
      <c r="BE734" s="185">
        <f>IF(N734="základní",J734,0)</f>
        <v>0</v>
      </c>
      <c r="BF734" s="185">
        <f>IF(N734="snížená",J734,0)</f>
        <v>0</v>
      </c>
      <c r="BG734" s="185">
        <f>IF(N734="zákl. přenesená",J734,0)</f>
        <v>0</v>
      </c>
      <c r="BH734" s="185">
        <f>IF(N734="sníž. přenesená",J734,0)</f>
        <v>0</v>
      </c>
      <c r="BI734" s="185">
        <f>IF(N734="nulová",J734,0)</f>
        <v>0</v>
      </c>
      <c r="BJ734" s="88" t="s">
        <v>80</v>
      </c>
      <c r="BK734" s="185">
        <f>ROUND(I734*H734,2)</f>
        <v>0</v>
      </c>
      <c r="BL734" s="88" t="s">
        <v>129</v>
      </c>
      <c r="BM734" s="184" t="s">
        <v>1145</v>
      </c>
    </row>
    <row r="735" spans="1:65" s="192" customFormat="1" x14ac:dyDescent="0.2">
      <c r="B735" s="193"/>
      <c r="D735" s="186" t="s">
        <v>131</v>
      </c>
      <c r="E735" s="194" t="s">
        <v>1</v>
      </c>
      <c r="F735" s="195" t="s">
        <v>82</v>
      </c>
      <c r="H735" s="196">
        <v>2</v>
      </c>
      <c r="L735" s="193"/>
      <c r="M735" s="197"/>
      <c r="N735" s="198"/>
      <c r="O735" s="198"/>
      <c r="P735" s="198"/>
      <c r="Q735" s="198"/>
      <c r="R735" s="198"/>
      <c r="S735" s="198"/>
      <c r="T735" s="199"/>
      <c r="AT735" s="194" t="s">
        <v>131</v>
      </c>
      <c r="AU735" s="194" t="s">
        <v>82</v>
      </c>
      <c r="AV735" s="192" t="s">
        <v>82</v>
      </c>
      <c r="AW735" s="192" t="s">
        <v>28</v>
      </c>
      <c r="AX735" s="192" t="s">
        <v>80</v>
      </c>
      <c r="AY735" s="194" t="s">
        <v>124</v>
      </c>
    </row>
    <row r="736" spans="1:65" s="99" customFormat="1" ht="16.5" customHeight="1" x14ac:dyDescent="0.2">
      <c r="A736" s="100"/>
      <c r="B736" s="97"/>
      <c r="C736" s="173">
        <v>176</v>
      </c>
      <c r="D736" s="173" t="s">
        <v>125</v>
      </c>
      <c r="E736" s="174" t="s">
        <v>1147</v>
      </c>
      <c r="F736" s="175" t="s">
        <v>1148</v>
      </c>
      <c r="G736" s="176" t="s">
        <v>181</v>
      </c>
      <c r="H736" s="177">
        <v>15</v>
      </c>
      <c r="I736" s="86">
        <v>0</v>
      </c>
      <c r="J736" s="178">
        <f>ROUND(I736*H736,2)</f>
        <v>0</v>
      </c>
      <c r="K736" s="179"/>
      <c r="L736" s="97"/>
      <c r="M736" s="180" t="s">
        <v>1</v>
      </c>
      <c r="N736" s="181" t="s">
        <v>37</v>
      </c>
      <c r="O736" s="182">
        <v>3.7650000000000001</v>
      </c>
      <c r="P736" s="182">
        <f>O736*H736</f>
        <v>56.475000000000001</v>
      </c>
      <c r="Q736" s="182">
        <v>1.80972</v>
      </c>
      <c r="R736" s="182">
        <f>Q736*H736</f>
        <v>27.145800000000001</v>
      </c>
      <c r="S736" s="182">
        <v>0</v>
      </c>
      <c r="T736" s="183">
        <f>S736*H736</f>
        <v>0</v>
      </c>
      <c r="U736" s="100"/>
      <c r="V736" s="100"/>
      <c r="W736" s="100"/>
      <c r="X736" s="100"/>
      <c r="Y736" s="100"/>
      <c r="Z736" s="100"/>
      <c r="AA736" s="100"/>
      <c r="AB736" s="100"/>
      <c r="AC736" s="100"/>
      <c r="AD736" s="100"/>
      <c r="AE736" s="100"/>
      <c r="AR736" s="184" t="s">
        <v>129</v>
      </c>
      <c r="AT736" s="184" t="s">
        <v>125</v>
      </c>
      <c r="AU736" s="184" t="s">
        <v>82</v>
      </c>
      <c r="AY736" s="88" t="s">
        <v>124</v>
      </c>
      <c r="BE736" s="185">
        <f>IF(N736="základní",J736,0)</f>
        <v>0</v>
      </c>
      <c r="BF736" s="185">
        <f>IF(N736="snížená",J736,0)</f>
        <v>0</v>
      </c>
      <c r="BG736" s="185">
        <f>IF(N736="zákl. přenesená",J736,0)</f>
        <v>0</v>
      </c>
      <c r="BH736" s="185">
        <f>IF(N736="sníž. přenesená",J736,0)</f>
        <v>0</v>
      </c>
      <c r="BI736" s="185">
        <f>IF(N736="nulová",J736,0)</f>
        <v>0</v>
      </c>
      <c r="BJ736" s="88" t="s">
        <v>80</v>
      </c>
      <c r="BK736" s="185">
        <f>ROUND(I736*H736,2)</f>
        <v>0</v>
      </c>
      <c r="BL736" s="88" t="s">
        <v>129</v>
      </c>
      <c r="BM736" s="184" t="s">
        <v>1149</v>
      </c>
    </row>
    <row r="737" spans="1:65" s="192" customFormat="1" x14ac:dyDescent="0.2">
      <c r="B737" s="193"/>
      <c r="D737" s="186" t="s">
        <v>131</v>
      </c>
      <c r="E737" s="194" t="s">
        <v>1</v>
      </c>
      <c r="F737" s="195" t="s">
        <v>826</v>
      </c>
      <c r="H737" s="196">
        <v>15</v>
      </c>
      <c r="L737" s="193"/>
      <c r="M737" s="197"/>
      <c r="N737" s="198"/>
      <c r="O737" s="198"/>
      <c r="P737" s="198"/>
      <c r="Q737" s="198"/>
      <c r="R737" s="198"/>
      <c r="S737" s="198"/>
      <c r="T737" s="199"/>
      <c r="AT737" s="194" t="s">
        <v>131</v>
      </c>
      <c r="AU737" s="194" t="s">
        <v>82</v>
      </c>
      <c r="AV737" s="192" t="s">
        <v>82</v>
      </c>
      <c r="AW737" s="192" t="s">
        <v>28</v>
      </c>
      <c r="AX737" s="192" t="s">
        <v>80</v>
      </c>
      <c r="AY737" s="194" t="s">
        <v>124</v>
      </c>
    </row>
    <row r="738" spans="1:65" s="99" customFormat="1" ht="16.5" customHeight="1" x14ac:dyDescent="0.2">
      <c r="A738" s="100"/>
      <c r="B738" s="97"/>
      <c r="C738" s="173">
        <v>177</v>
      </c>
      <c r="D738" s="173" t="s">
        <v>125</v>
      </c>
      <c r="E738" s="174" t="s">
        <v>1151</v>
      </c>
      <c r="F738" s="175" t="s">
        <v>1152</v>
      </c>
      <c r="G738" s="176" t="s">
        <v>128</v>
      </c>
      <c r="H738" s="177">
        <v>30</v>
      </c>
      <c r="I738" s="86">
        <v>0</v>
      </c>
      <c r="J738" s="178">
        <f>ROUND(I738*H738,2)</f>
        <v>0</v>
      </c>
      <c r="K738" s="179"/>
      <c r="L738" s="97"/>
      <c r="M738" s="180" t="s">
        <v>1</v>
      </c>
      <c r="N738" s="181" t="s">
        <v>37</v>
      </c>
      <c r="O738" s="182">
        <v>0.222</v>
      </c>
      <c r="P738" s="182">
        <f>O738*H738</f>
        <v>6.66</v>
      </c>
      <c r="Q738" s="182">
        <v>2.7000000000000001E-3</v>
      </c>
      <c r="R738" s="182">
        <f>Q738*H738</f>
        <v>8.1000000000000003E-2</v>
      </c>
      <c r="S738" s="182">
        <v>0</v>
      </c>
      <c r="T738" s="183">
        <f>S738*H738</f>
        <v>0</v>
      </c>
      <c r="U738" s="100"/>
      <c r="V738" s="100"/>
      <c r="W738" s="100"/>
      <c r="X738" s="100"/>
      <c r="Y738" s="100"/>
      <c r="Z738" s="100"/>
      <c r="AA738" s="100"/>
      <c r="AB738" s="100"/>
      <c r="AC738" s="100"/>
      <c r="AD738" s="100"/>
      <c r="AE738" s="100"/>
      <c r="AR738" s="184" t="s">
        <v>129</v>
      </c>
      <c r="AT738" s="184" t="s">
        <v>125</v>
      </c>
      <c r="AU738" s="184" t="s">
        <v>82</v>
      </c>
      <c r="AY738" s="88" t="s">
        <v>124</v>
      </c>
      <c r="BE738" s="185">
        <f>IF(N738="základní",J738,0)</f>
        <v>0</v>
      </c>
      <c r="BF738" s="185">
        <f>IF(N738="snížená",J738,0)</f>
        <v>0</v>
      </c>
      <c r="BG738" s="185">
        <f>IF(N738="zákl. přenesená",J738,0)</f>
        <v>0</v>
      </c>
      <c r="BH738" s="185">
        <f>IF(N738="sníž. přenesená",J738,0)</f>
        <v>0</v>
      </c>
      <c r="BI738" s="185">
        <f>IF(N738="nulová",J738,0)</f>
        <v>0</v>
      </c>
      <c r="BJ738" s="88" t="s">
        <v>80</v>
      </c>
      <c r="BK738" s="185">
        <f>ROUND(I738*H738,2)</f>
        <v>0</v>
      </c>
      <c r="BL738" s="88" t="s">
        <v>129</v>
      </c>
      <c r="BM738" s="184" t="s">
        <v>1153</v>
      </c>
    </row>
    <row r="739" spans="1:65" s="192" customFormat="1" x14ac:dyDescent="0.2">
      <c r="B739" s="193"/>
      <c r="D739" s="186" t="s">
        <v>131</v>
      </c>
      <c r="E739" s="194" t="s">
        <v>1</v>
      </c>
      <c r="F739" s="195" t="s">
        <v>1154</v>
      </c>
      <c r="H739" s="196">
        <v>30</v>
      </c>
      <c r="L739" s="193"/>
      <c r="M739" s="197"/>
      <c r="N739" s="198"/>
      <c r="O739" s="198"/>
      <c r="P739" s="198"/>
      <c r="Q739" s="198"/>
      <c r="R739" s="198"/>
      <c r="S739" s="198"/>
      <c r="T739" s="199"/>
      <c r="AT739" s="194" t="s">
        <v>131</v>
      </c>
      <c r="AU739" s="194" t="s">
        <v>82</v>
      </c>
      <c r="AV739" s="192" t="s">
        <v>82</v>
      </c>
      <c r="AW739" s="192" t="s">
        <v>28</v>
      </c>
      <c r="AX739" s="192" t="s">
        <v>80</v>
      </c>
      <c r="AY739" s="194" t="s">
        <v>124</v>
      </c>
    </row>
    <row r="740" spans="1:65" s="99" customFormat="1" ht="16.5" customHeight="1" x14ac:dyDescent="0.2">
      <c r="A740" s="100"/>
      <c r="B740" s="97"/>
      <c r="C740" s="173">
        <v>178</v>
      </c>
      <c r="D740" s="173" t="s">
        <v>125</v>
      </c>
      <c r="E740" s="174" t="s">
        <v>1156</v>
      </c>
      <c r="F740" s="175" t="s">
        <v>1157</v>
      </c>
      <c r="G740" s="176" t="s">
        <v>128</v>
      </c>
      <c r="H740" s="177">
        <v>30</v>
      </c>
      <c r="I740" s="86">
        <v>0</v>
      </c>
      <c r="J740" s="178">
        <f>ROUND(I740*H740,2)</f>
        <v>0</v>
      </c>
      <c r="K740" s="179"/>
      <c r="L740" s="97"/>
      <c r="M740" s="180" t="s">
        <v>1</v>
      </c>
      <c r="N740" s="181" t="s">
        <v>37</v>
      </c>
      <c r="O740" s="182">
        <v>0.2</v>
      </c>
      <c r="P740" s="182">
        <f>O740*H740</f>
        <v>6</v>
      </c>
      <c r="Q740" s="182">
        <v>1.9300000000000001E-3</v>
      </c>
      <c r="R740" s="182">
        <f>Q740*H740</f>
        <v>5.79E-2</v>
      </c>
      <c r="S740" s="182">
        <v>0</v>
      </c>
      <c r="T740" s="183">
        <f>S740*H740</f>
        <v>0</v>
      </c>
      <c r="U740" s="100"/>
      <c r="V740" s="100"/>
      <c r="W740" s="100"/>
      <c r="X740" s="100"/>
      <c r="Y740" s="100"/>
      <c r="Z740" s="100"/>
      <c r="AA740" s="100"/>
      <c r="AB740" s="100"/>
      <c r="AC740" s="100"/>
      <c r="AD740" s="100"/>
      <c r="AE740" s="100"/>
      <c r="AR740" s="184" t="s">
        <v>129</v>
      </c>
      <c r="AT740" s="184" t="s">
        <v>125</v>
      </c>
      <c r="AU740" s="184" t="s">
        <v>82</v>
      </c>
      <c r="AY740" s="88" t="s">
        <v>124</v>
      </c>
      <c r="BE740" s="185">
        <f>IF(N740="základní",J740,0)</f>
        <v>0</v>
      </c>
      <c r="BF740" s="185">
        <f>IF(N740="snížená",J740,0)</f>
        <v>0</v>
      </c>
      <c r="BG740" s="185">
        <f>IF(N740="zákl. přenesená",J740,0)</f>
        <v>0</v>
      </c>
      <c r="BH740" s="185">
        <f>IF(N740="sníž. přenesená",J740,0)</f>
        <v>0</v>
      </c>
      <c r="BI740" s="185">
        <f>IF(N740="nulová",J740,0)</f>
        <v>0</v>
      </c>
      <c r="BJ740" s="88" t="s">
        <v>80</v>
      </c>
      <c r="BK740" s="185">
        <f>ROUND(I740*H740,2)</f>
        <v>0</v>
      </c>
      <c r="BL740" s="88" t="s">
        <v>129</v>
      </c>
      <c r="BM740" s="184" t="s">
        <v>1158</v>
      </c>
    </row>
    <row r="741" spans="1:65" s="192" customFormat="1" x14ac:dyDescent="0.2">
      <c r="B741" s="193"/>
      <c r="D741" s="186" t="s">
        <v>131</v>
      </c>
      <c r="E741" s="194" t="s">
        <v>1</v>
      </c>
      <c r="F741" s="195" t="s">
        <v>1159</v>
      </c>
      <c r="H741" s="196">
        <v>30</v>
      </c>
      <c r="L741" s="193"/>
      <c r="M741" s="197"/>
      <c r="N741" s="198"/>
      <c r="O741" s="198"/>
      <c r="P741" s="198"/>
      <c r="Q741" s="198"/>
      <c r="R741" s="198"/>
      <c r="S741" s="198"/>
      <c r="T741" s="199"/>
      <c r="AT741" s="194" t="s">
        <v>131</v>
      </c>
      <c r="AU741" s="194" t="s">
        <v>82</v>
      </c>
      <c r="AV741" s="192" t="s">
        <v>82</v>
      </c>
      <c r="AW741" s="192" t="s">
        <v>28</v>
      </c>
      <c r="AX741" s="192" t="s">
        <v>80</v>
      </c>
      <c r="AY741" s="194" t="s">
        <v>124</v>
      </c>
    </row>
    <row r="742" spans="1:65" s="99" customFormat="1" ht="16.5" customHeight="1" x14ac:dyDescent="0.2">
      <c r="A742" s="100"/>
      <c r="B742" s="97"/>
      <c r="C742" s="173">
        <v>179</v>
      </c>
      <c r="D742" s="173" t="s">
        <v>125</v>
      </c>
      <c r="E742" s="174" t="s">
        <v>1161</v>
      </c>
      <c r="F742" s="175" t="s">
        <v>1162</v>
      </c>
      <c r="G742" s="176" t="s">
        <v>128</v>
      </c>
      <c r="H742" s="177">
        <v>30</v>
      </c>
      <c r="I742" s="86">
        <v>0</v>
      </c>
      <c r="J742" s="178">
        <f>ROUND(I742*H742,2)</f>
        <v>0</v>
      </c>
      <c r="K742" s="179"/>
      <c r="L742" s="97"/>
      <c r="M742" s="180" t="s">
        <v>1</v>
      </c>
      <c r="N742" s="181" t="s">
        <v>37</v>
      </c>
      <c r="O742" s="182">
        <v>0.34</v>
      </c>
      <c r="P742" s="182">
        <f>O742*H742</f>
        <v>10.200000000000001</v>
      </c>
      <c r="Q742" s="182">
        <v>2.3630000000000002E-2</v>
      </c>
      <c r="R742" s="182">
        <f>Q742*H742</f>
        <v>0.70890000000000009</v>
      </c>
      <c r="S742" s="182">
        <v>0</v>
      </c>
      <c r="T742" s="183">
        <f>S742*H742</f>
        <v>0</v>
      </c>
      <c r="U742" s="100"/>
      <c r="V742" s="100"/>
      <c r="W742" s="100"/>
      <c r="X742" s="100"/>
      <c r="Y742" s="100"/>
      <c r="Z742" s="100"/>
      <c r="AA742" s="100"/>
      <c r="AB742" s="100"/>
      <c r="AC742" s="100"/>
      <c r="AD742" s="100"/>
      <c r="AE742" s="100"/>
      <c r="AR742" s="184" t="s">
        <v>129</v>
      </c>
      <c r="AT742" s="184" t="s">
        <v>125</v>
      </c>
      <c r="AU742" s="184" t="s">
        <v>82</v>
      </c>
      <c r="AY742" s="88" t="s">
        <v>124</v>
      </c>
      <c r="BE742" s="185">
        <f>IF(N742="základní",J742,0)</f>
        <v>0</v>
      </c>
      <c r="BF742" s="185">
        <f>IF(N742="snížená",J742,0)</f>
        <v>0</v>
      </c>
      <c r="BG742" s="185">
        <f>IF(N742="zákl. přenesená",J742,0)</f>
        <v>0</v>
      </c>
      <c r="BH742" s="185">
        <f>IF(N742="sníž. přenesená",J742,0)</f>
        <v>0</v>
      </c>
      <c r="BI742" s="185">
        <f>IF(N742="nulová",J742,0)</f>
        <v>0</v>
      </c>
      <c r="BJ742" s="88" t="s">
        <v>80</v>
      </c>
      <c r="BK742" s="185">
        <f>ROUND(I742*H742,2)</f>
        <v>0</v>
      </c>
      <c r="BL742" s="88" t="s">
        <v>129</v>
      </c>
      <c r="BM742" s="184" t="s">
        <v>1163</v>
      </c>
    </row>
    <row r="743" spans="1:65" s="192" customFormat="1" x14ac:dyDescent="0.2">
      <c r="B743" s="193"/>
      <c r="D743" s="186" t="s">
        <v>131</v>
      </c>
      <c r="E743" s="194" t="s">
        <v>1</v>
      </c>
      <c r="F743" s="195" t="s">
        <v>1159</v>
      </c>
      <c r="H743" s="196">
        <v>30</v>
      </c>
      <c r="L743" s="193"/>
      <c r="M743" s="197"/>
      <c r="N743" s="198"/>
      <c r="O743" s="198"/>
      <c r="P743" s="198"/>
      <c r="Q743" s="198"/>
      <c r="R743" s="198"/>
      <c r="S743" s="198"/>
      <c r="T743" s="199"/>
      <c r="AT743" s="194" t="s">
        <v>131</v>
      </c>
      <c r="AU743" s="194" t="s">
        <v>82</v>
      </c>
      <c r="AV743" s="192" t="s">
        <v>82</v>
      </c>
      <c r="AW743" s="192" t="s">
        <v>28</v>
      </c>
      <c r="AX743" s="192" t="s">
        <v>80</v>
      </c>
      <c r="AY743" s="194" t="s">
        <v>124</v>
      </c>
    </row>
    <row r="744" spans="1:65" s="99" customFormat="1" ht="16.5" customHeight="1" x14ac:dyDescent="0.2">
      <c r="A744" s="100"/>
      <c r="B744" s="97"/>
      <c r="C744" s="173">
        <v>180</v>
      </c>
      <c r="D744" s="173" t="s">
        <v>125</v>
      </c>
      <c r="E744" s="174" t="s">
        <v>1165</v>
      </c>
      <c r="F744" s="175" t="s">
        <v>1166</v>
      </c>
      <c r="G744" s="176" t="s">
        <v>181</v>
      </c>
      <c r="H744" s="177">
        <v>15</v>
      </c>
      <c r="I744" s="86">
        <v>0</v>
      </c>
      <c r="J744" s="178">
        <f>ROUND(I744*H744,2)</f>
        <v>0</v>
      </c>
      <c r="K744" s="179"/>
      <c r="L744" s="97"/>
      <c r="M744" s="180" t="s">
        <v>1</v>
      </c>
      <c r="N744" s="181" t="s">
        <v>37</v>
      </c>
      <c r="O744" s="182">
        <v>2.6779999999999999</v>
      </c>
      <c r="P744" s="182">
        <f>O744*H744</f>
        <v>40.17</v>
      </c>
      <c r="Q744" s="182">
        <v>4.7500000000000001E-2</v>
      </c>
      <c r="R744" s="182">
        <f>Q744*H744</f>
        <v>0.71250000000000002</v>
      </c>
      <c r="S744" s="182">
        <v>0</v>
      </c>
      <c r="T744" s="183">
        <f>S744*H744</f>
        <v>0</v>
      </c>
      <c r="U744" s="100"/>
      <c r="V744" s="100"/>
      <c r="W744" s="100"/>
      <c r="X744" s="100"/>
      <c r="Y744" s="100"/>
      <c r="Z744" s="100"/>
      <c r="AA744" s="100"/>
      <c r="AB744" s="100"/>
      <c r="AC744" s="100"/>
      <c r="AD744" s="100"/>
      <c r="AE744" s="100"/>
      <c r="AR744" s="184" t="s">
        <v>129</v>
      </c>
      <c r="AT744" s="184" t="s">
        <v>125</v>
      </c>
      <c r="AU744" s="184" t="s">
        <v>82</v>
      </c>
      <c r="AY744" s="88" t="s">
        <v>124</v>
      </c>
      <c r="BE744" s="185">
        <f>IF(N744="základní",J744,0)</f>
        <v>0</v>
      </c>
      <c r="BF744" s="185">
        <f>IF(N744="snížená",J744,0)</f>
        <v>0</v>
      </c>
      <c r="BG744" s="185">
        <f>IF(N744="zákl. přenesená",J744,0)</f>
        <v>0</v>
      </c>
      <c r="BH744" s="185">
        <f>IF(N744="sníž. přenesená",J744,0)</f>
        <v>0</v>
      </c>
      <c r="BI744" s="185">
        <f>IF(N744="nulová",J744,0)</f>
        <v>0</v>
      </c>
      <c r="BJ744" s="88" t="s">
        <v>80</v>
      </c>
      <c r="BK744" s="185">
        <f>ROUND(I744*H744,2)</f>
        <v>0</v>
      </c>
      <c r="BL744" s="88" t="s">
        <v>129</v>
      </c>
      <c r="BM744" s="184" t="s">
        <v>1167</v>
      </c>
    </row>
    <row r="745" spans="1:65" s="192" customFormat="1" x14ac:dyDescent="0.2">
      <c r="B745" s="193"/>
      <c r="D745" s="186" t="s">
        <v>131</v>
      </c>
      <c r="E745" s="194" t="s">
        <v>1</v>
      </c>
      <c r="F745" s="195" t="s">
        <v>8</v>
      </c>
      <c r="H745" s="196">
        <v>15</v>
      </c>
      <c r="L745" s="193"/>
      <c r="M745" s="197"/>
      <c r="N745" s="198"/>
      <c r="O745" s="198"/>
      <c r="P745" s="198"/>
      <c r="Q745" s="198"/>
      <c r="R745" s="198"/>
      <c r="S745" s="198"/>
      <c r="T745" s="199"/>
      <c r="AT745" s="194" t="s">
        <v>131</v>
      </c>
      <c r="AU745" s="194" t="s">
        <v>82</v>
      </c>
      <c r="AV745" s="192" t="s">
        <v>82</v>
      </c>
      <c r="AW745" s="192" t="s">
        <v>28</v>
      </c>
      <c r="AX745" s="192" t="s">
        <v>80</v>
      </c>
      <c r="AY745" s="194" t="s">
        <v>124</v>
      </c>
    </row>
    <row r="746" spans="1:65" s="99" customFormat="1" ht="16.5" customHeight="1" x14ac:dyDescent="0.2">
      <c r="A746" s="100"/>
      <c r="B746" s="97"/>
      <c r="C746" s="173">
        <v>181</v>
      </c>
      <c r="D746" s="173" t="s">
        <v>125</v>
      </c>
      <c r="E746" s="174" t="s">
        <v>1169</v>
      </c>
      <c r="F746" s="175" t="s">
        <v>1170</v>
      </c>
      <c r="G746" s="176" t="s">
        <v>185</v>
      </c>
      <c r="H746" s="177">
        <v>15</v>
      </c>
      <c r="I746" s="86">
        <v>0</v>
      </c>
      <c r="J746" s="178">
        <f>ROUND(I746*H746,2)</f>
        <v>0</v>
      </c>
      <c r="K746" s="179"/>
      <c r="L746" s="97"/>
      <c r="M746" s="180" t="s">
        <v>1</v>
      </c>
      <c r="N746" s="181" t="s">
        <v>37</v>
      </c>
      <c r="O746" s="182">
        <v>0.34799999999999998</v>
      </c>
      <c r="P746" s="182">
        <f>O746*H746</f>
        <v>5.22</v>
      </c>
      <c r="Q746" s="182">
        <v>4.0000000000000003E-5</v>
      </c>
      <c r="R746" s="182">
        <f>Q746*H746</f>
        <v>6.0000000000000006E-4</v>
      </c>
      <c r="S746" s="182">
        <v>0</v>
      </c>
      <c r="T746" s="183">
        <f>S746*H746</f>
        <v>0</v>
      </c>
      <c r="U746" s="100"/>
      <c r="V746" s="100"/>
      <c r="W746" s="100"/>
      <c r="X746" s="100"/>
      <c r="Y746" s="100"/>
      <c r="Z746" s="100"/>
      <c r="AA746" s="100"/>
      <c r="AB746" s="100"/>
      <c r="AC746" s="100"/>
      <c r="AD746" s="100"/>
      <c r="AE746" s="100"/>
      <c r="AR746" s="184" t="s">
        <v>129</v>
      </c>
      <c r="AT746" s="184" t="s">
        <v>125</v>
      </c>
      <c r="AU746" s="184" t="s">
        <v>82</v>
      </c>
      <c r="AY746" s="88" t="s">
        <v>124</v>
      </c>
      <c r="BE746" s="185">
        <f>IF(N746="základní",J746,0)</f>
        <v>0</v>
      </c>
      <c r="BF746" s="185">
        <f>IF(N746="snížená",J746,0)</f>
        <v>0</v>
      </c>
      <c r="BG746" s="185">
        <f>IF(N746="zákl. přenesená",J746,0)</f>
        <v>0</v>
      </c>
      <c r="BH746" s="185">
        <f>IF(N746="sníž. přenesená",J746,0)</f>
        <v>0</v>
      </c>
      <c r="BI746" s="185">
        <f>IF(N746="nulová",J746,0)</f>
        <v>0</v>
      </c>
      <c r="BJ746" s="88" t="s">
        <v>80</v>
      </c>
      <c r="BK746" s="185">
        <f>ROUND(I746*H746,2)</f>
        <v>0</v>
      </c>
      <c r="BL746" s="88" t="s">
        <v>129</v>
      </c>
      <c r="BM746" s="184" t="s">
        <v>1171</v>
      </c>
    </row>
    <row r="747" spans="1:65" s="192" customFormat="1" x14ac:dyDescent="0.2">
      <c r="B747" s="193"/>
      <c r="D747" s="186" t="s">
        <v>131</v>
      </c>
      <c r="E747" s="194" t="s">
        <v>1</v>
      </c>
      <c r="F747" s="195" t="s">
        <v>8</v>
      </c>
      <c r="H747" s="196">
        <v>15</v>
      </c>
      <c r="L747" s="193"/>
      <c r="M747" s="197"/>
      <c r="N747" s="198"/>
      <c r="O747" s="198"/>
      <c r="P747" s="198"/>
      <c r="Q747" s="198"/>
      <c r="R747" s="198"/>
      <c r="S747" s="198"/>
      <c r="T747" s="199"/>
      <c r="AT747" s="194" t="s">
        <v>131</v>
      </c>
      <c r="AU747" s="194" t="s">
        <v>82</v>
      </c>
      <c r="AV747" s="192" t="s">
        <v>82</v>
      </c>
      <c r="AW747" s="192" t="s">
        <v>28</v>
      </c>
      <c r="AX747" s="192" t="s">
        <v>80</v>
      </c>
      <c r="AY747" s="194" t="s">
        <v>124</v>
      </c>
    </row>
    <row r="748" spans="1:65" s="99" customFormat="1" ht="16.5" customHeight="1" x14ac:dyDescent="0.2">
      <c r="A748" s="100"/>
      <c r="B748" s="97"/>
      <c r="C748" s="218">
        <v>182</v>
      </c>
      <c r="D748" s="218" t="s">
        <v>467</v>
      </c>
      <c r="E748" s="219" t="s">
        <v>1173</v>
      </c>
      <c r="F748" s="220" t="s">
        <v>1174</v>
      </c>
      <c r="G748" s="221" t="s">
        <v>730</v>
      </c>
      <c r="H748" s="222">
        <v>8.8999999999999996E-2</v>
      </c>
      <c r="I748" s="231">
        <v>0</v>
      </c>
      <c r="J748" s="223">
        <f>ROUND(I748*H748,2)</f>
        <v>0</v>
      </c>
      <c r="K748" s="224"/>
      <c r="L748" s="225"/>
      <c r="M748" s="226" t="s">
        <v>1</v>
      </c>
      <c r="N748" s="227" t="s">
        <v>37</v>
      </c>
      <c r="O748" s="182">
        <v>0</v>
      </c>
      <c r="P748" s="182">
        <f>O748*H748</f>
        <v>0</v>
      </c>
      <c r="Q748" s="182">
        <v>1</v>
      </c>
      <c r="R748" s="182">
        <f>Q748*H748</f>
        <v>8.8999999999999996E-2</v>
      </c>
      <c r="S748" s="182">
        <v>0</v>
      </c>
      <c r="T748" s="183">
        <f>S748*H748</f>
        <v>0</v>
      </c>
      <c r="U748" s="100"/>
      <c r="V748" s="100"/>
      <c r="W748" s="100"/>
      <c r="X748" s="100"/>
      <c r="Y748" s="100"/>
      <c r="Z748" s="100"/>
      <c r="AA748" s="100"/>
      <c r="AB748" s="100"/>
      <c r="AC748" s="100"/>
      <c r="AD748" s="100"/>
      <c r="AE748" s="100"/>
      <c r="AR748" s="184" t="s">
        <v>178</v>
      </c>
      <c r="AT748" s="184" t="s">
        <v>467</v>
      </c>
      <c r="AU748" s="184" t="s">
        <v>82</v>
      </c>
      <c r="AY748" s="88" t="s">
        <v>124</v>
      </c>
      <c r="BE748" s="185">
        <f>IF(N748="základní",J748,0)</f>
        <v>0</v>
      </c>
      <c r="BF748" s="185">
        <f>IF(N748="snížená",J748,0)</f>
        <v>0</v>
      </c>
      <c r="BG748" s="185">
        <f>IF(N748="zákl. přenesená",J748,0)</f>
        <v>0</v>
      </c>
      <c r="BH748" s="185">
        <f>IF(N748="sníž. přenesená",J748,0)</f>
        <v>0</v>
      </c>
      <c r="BI748" s="185">
        <f>IF(N748="nulová",J748,0)</f>
        <v>0</v>
      </c>
      <c r="BJ748" s="88" t="s">
        <v>80</v>
      </c>
      <c r="BK748" s="185">
        <f>ROUND(I748*H748,2)</f>
        <v>0</v>
      </c>
      <c r="BL748" s="88" t="s">
        <v>129</v>
      </c>
      <c r="BM748" s="184" t="s">
        <v>1175</v>
      </c>
    </row>
    <row r="749" spans="1:65" s="99" customFormat="1" ht="19.2" x14ac:dyDescent="0.2">
      <c r="A749" s="100"/>
      <c r="B749" s="97"/>
      <c r="C749" s="100"/>
      <c r="D749" s="186" t="s">
        <v>221</v>
      </c>
      <c r="E749" s="100"/>
      <c r="F749" s="187" t="s">
        <v>1176</v>
      </c>
      <c r="G749" s="100"/>
      <c r="H749" s="100"/>
      <c r="I749" s="100"/>
      <c r="J749" s="100"/>
      <c r="K749" s="100"/>
      <c r="L749" s="97"/>
      <c r="M749" s="188"/>
      <c r="N749" s="189"/>
      <c r="O749" s="190"/>
      <c r="P749" s="190"/>
      <c r="Q749" s="190"/>
      <c r="R749" s="190"/>
      <c r="S749" s="190"/>
      <c r="T749" s="191"/>
      <c r="U749" s="100"/>
      <c r="V749" s="100"/>
      <c r="W749" s="100"/>
      <c r="X749" s="100"/>
      <c r="Y749" s="100"/>
      <c r="Z749" s="100"/>
      <c r="AA749" s="100"/>
      <c r="AB749" s="100"/>
      <c r="AC749" s="100"/>
      <c r="AD749" s="100"/>
      <c r="AE749" s="100"/>
      <c r="AT749" s="88" t="s">
        <v>221</v>
      </c>
      <c r="AU749" s="88" t="s">
        <v>82</v>
      </c>
    </row>
    <row r="750" spans="1:65" s="192" customFormat="1" x14ac:dyDescent="0.2">
      <c r="B750" s="193"/>
      <c r="D750" s="186" t="s">
        <v>131</v>
      </c>
      <c r="E750" s="194" t="s">
        <v>1</v>
      </c>
      <c r="F750" s="195" t="s">
        <v>1177</v>
      </c>
      <c r="H750" s="196">
        <v>8.8999999999999996E-2</v>
      </c>
      <c r="L750" s="193"/>
      <c r="M750" s="197"/>
      <c r="N750" s="198"/>
      <c r="O750" s="198"/>
      <c r="P750" s="198"/>
      <c r="Q750" s="198"/>
      <c r="R750" s="198"/>
      <c r="S750" s="198"/>
      <c r="T750" s="199"/>
      <c r="AT750" s="194" t="s">
        <v>131</v>
      </c>
      <c r="AU750" s="194" t="s">
        <v>82</v>
      </c>
      <c r="AV750" s="192" t="s">
        <v>82</v>
      </c>
      <c r="AW750" s="192" t="s">
        <v>28</v>
      </c>
      <c r="AX750" s="192" t="s">
        <v>80</v>
      </c>
      <c r="AY750" s="194" t="s">
        <v>124</v>
      </c>
    </row>
    <row r="751" spans="1:65" s="99" customFormat="1" ht="21.75" customHeight="1" x14ac:dyDescent="0.2">
      <c r="A751" s="100"/>
      <c r="B751" s="97"/>
      <c r="C751" s="173">
        <v>183</v>
      </c>
      <c r="D751" s="173" t="s">
        <v>125</v>
      </c>
      <c r="E751" s="174" t="s">
        <v>1179</v>
      </c>
      <c r="F751" s="175" t="s">
        <v>1180</v>
      </c>
      <c r="G751" s="176" t="s">
        <v>128</v>
      </c>
      <c r="H751" s="177">
        <v>150</v>
      </c>
      <c r="I751" s="86">
        <v>0</v>
      </c>
      <c r="J751" s="178">
        <f>ROUND(I751*H751,2)</f>
        <v>0</v>
      </c>
      <c r="K751" s="179"/>
      <c r="L751" s="97"/>
      <c r="M751" s="180" t="s">
        <v>1</v>
      </c>
      <c r="N751" s="181" t="s">
        <v>37</v>
      </c>
      <c r="O751" s="182">
        <v>7.1999999999999995E-2</v>
      </c>
      <c r="P751" s="182">
        <f>O751*H751</f>
        <v>10.799999999999999</v>
      </c>
      <c r="Q751" s="182">
        <v>0</v>
      </c>
      <c r="R751" s="182">
        <f>Q751*H751</f>
        <v>0</v>
      </c>
      <c r="S751" s="182">
        <v>0</v>
      </c>
      <c r="T751" s="183">
        <f>S751*H751</f>
        <v>0</v>
      </c>
      <c r="U751" s="100"/>
      <c r="V751" s="100"/>
      <c r="W751" s="100"/>
      <c r="X751" s="100"/>
      <c r="Y751" s="100"/>
      <c r="Z751" s="100"/>
      <c r="AA751" s="100"/>
      <c r="AB751" s="100"/>
      <c r="AC751" s="100"/>
      <c r="AD751" s="100"/>
      <c r="AE751" s="100"/>
      <c r="AR751" s="184" t="s">
        <v>129</v>
      </c>
      <c r="AT751" s="184" t="s">
        <v>125</v>
      </c>
      <c r="AU751" s="184" t="s">
        <v>82</v>
      </c>
      <c r="AY751" s="88" t="s">
        <v>124</v>
      </c>
      <c r="BE751" s="185">
        <f>IF(N751="základní",J751,0)</f>
        <v>0</v>
      </c>
      <c r="BF751" s="185">
        <f>IF(N751="snížená",J751,0)</f>
        <v>0</v>
      </c>
      <c r="BG751" s="185">
        <f>IF(N751="zákl. přenesená",J751,0)</f>
        <v>0</v>
      </c>
      <c r="BH751" s="185">
        <f>IF(N751="sníž. přenesená",J751,0)</f>
        <v>0</v>
      </c>
      <c r="BI751" s="185">
        <f>IF(N751="nulová",J751,0)</f>
        <v>0</v>
      </c>
      <c r="BJ751" s="88" t="s">
        <v>80</v>
      </c>
      <c r="BK751" s="185">
        <f>ROUND(I751*H751,2)</f>
        <v>0</v>
      </c>
      <c r="BL751" s="88" t="s">
        <v>129</v>
      </c>
      <c r="BM751" s="184" t="s">
        <v>1181</v>
      </c>
    </row>
    <row r="752" spans="1:65" s="192" customFormat="1" x14ac:dyDescent="0.2">
      <c r="B752" s="193"/>
      <c r="D752" s="186" t="s">
        <v>131</v>
      </c>
      <c r="E752" s="194" t="s">
        <v>1</v>
      </c>
      <c r="F752" s="195" t="s">
        <v>821</v>
      </c>
      <c r="H752" s="196">
        <v>150</v>
      </c>
      <c r="L752" s="193"/>
      <c r="M752" s="197"/>
      <c r="N752" s="198"/>
      <c r="O752" s="198"/>
      <c r="P752" s="198"/>
      <c r="Q752" s="198"/>
      <c r="R752" s="198"/>
      <c r="S752" s="198"/>
      <c r="T752" s="199"/>
      <c r="AT752" s="194" t="s">
        <v>131</v>
      </c>
      <c r="AU752" s="194" t="s">
        <v>82</v>
      </c>
      <c r="AV752" s="192" t="s">
        <v>82</v>
      </c>
      <c r="AW752" s="192" t="s">
        <v>28</v>
      </c>
      <c r="AX752" s="192" t="s">
        <v>80</v>
      </c>
      <c r="AY752" s="194" t="s">
        <v>124</v>
      </c>
    </row>
    <row r="753" spans="1:65" s="99" customFormat="1" ht="21.75" customHeight="1" x14ac:dyDescent="0.2">
      <c r="A753" s="100"/>
      <c r="B753" s="97"/>
      <c r="C753" s="173">
        <v>184</v>
      </c>
      <c r="D753" s="173" t="s">
        <v>125</v>
      </c>
      <c r="E753" s="174" t="s">
        <v>1183</v>
      </c>
      <c r="F753" s="175" t="s">
        <v>1184</v>
      </c>
      <c r="G753" s="176" t="s">
        <v>181</v>
      </c>
      <c r="H753" s="177">
        <v>38.26</v>
      </c>
      <c r="I753" s="86">
        <v>0</v>
      </c>
      <c r="J753" s="178">
        <f>ROUND(I753*H753,2)</f>
        <v>0</v>
      </c>
      <c r="K753" s="179"/>
      <c r="L753" s="97"/>
      <c r="M753" s="180" t="s">
        <v>1</v>
      </c>
      <c r="N753" s="181" t="s">
        <v>37</v>
      </c>
      <c r="O753" s="182">
        <v>8.4000000000000005E-2</v>
      </c>
      <c r="P753" s="182">
        <f>O753*H753</f>
        <v>3.2138400000000003</v>
      </c>
      <c r="Q753" s="182">
        <v>0</v>
      </c>
      <c r="R753" s="182">
        <f>Q753*H753</f>
        <v>0</v>
      </c>
      <c r="S753" s="182">
        <v>0</v>
      </c>
      <c r="T753" s="183">
        <f>S753*H753</f>
        <v>0</v>
      </c>
      <c r="U753" s="100"/>
      <c r="V753" s="100"/>
      <c r="W753" s="100"/>
      <c r="X753" s="100"/>
      <c r="Y753" s="100"/>
      <c r="Z753" s="100"/>
      <c r="AA753" s="100"/>
      <c r="AB753" s="100"/>
      <c r="AC753" s="100"/>
      <c r="AD753" s="100"/>
      <c r="AE753" s="100"/>
      <c r="AR753" s="184" t="s">
        <v>129</v>
      </c>
      <c r="AT753" s="184" t="s">
        <v>125</v>
      </c>
      <c r="AU753" s="184" t="s">
        <v>82</v>
      </c>
      <c r="AY753" s="88" t="s">
        <v>124</v>
      </c>
      <c r="BE753" s="185">
        <f>IF(N753="základní",J753,0)</f>
        <v>0</v>
      </c>
      <c r="BF753" s="185">
        <f>IF(N753="snížená",J753,0)</f>
        <v>0</v>
      </c>
      <c r="BG753" s="185">
        <f>IF(N753="zákl. přenesená",J753,0)</f>
        <v>0</v>
      </c>
      <c r="BH753" s="185">
        <f>IF(N753="sníž. přenesená",J753,0)</f>
        <v>0</v>
      </c>
      <c r="BI753" s="185">
        <f>IF(N753="nulová",J753,0)</f>
        <v>0</v>
      </c>
      <c r="BJ753" s="88" t="s">
        <v>80</v>
      </c>
      <c r="BK753" s="185">
        <f>ROUND(I753*H753,2)</f>
        <v>0</v>
      </c>
      <c r="BL753" s="88" t="s">
        <v>129</v>
      </c>
      <c r="BM753" s="184" t="s">
        <v>1185</v>
      </c>
    </row>
    <row r="754" spans="1:65" s="192" customFormat="1" x14ac:dyDescent="0.2">
      <c r="B754" s="193"/>
      <c r="D754" s="186" t="s">
        <v>131</v>
      </c>
      <c r="E754" s="194" t="s">
        <v>1</v>
      </c>
      <c r="F754" s="195" t="s">
        <v>1186</v>
      </c>
      <c r="H754" s="196">
        <v>38.26</v>
      </c>
      <c r="L754" s="193"/>
      <c r="M754" s="197"/>
      <c r="N754" s="198"/>
      <c r="O754" s="198"/>
      <c r="P754" s="198"/>
      <c r="Q754" s="198"/>
      <c r="R754" s="198"/>
      <c r="S754" s="198"/>
      <c r="T754" s="199"/>
      <c r="AT754" s="194" t="s">
        <v>131</v>
      </c>
      <c r="AU754" s="194" t="s">
        <v>82</v>
      </c>
      <c r="AV754" s="192" t="s">
        <v>82</v>
      </c>
      <c r="AW754" s="192" t="s">
        <v>28</v>
      </c>
      <c r="AX754" s="192" t="s">
        <v>80</v>
      </c>
      <c r="AY754" s="194" t="s">
        <v>124</v>
      </c>
    </row>
    <row r="755" spans="1:65" s="99" customFormat="1" ht="21.75" customHeight="1" x14ac:dyDescent="0.2">
      <c r="A755" s="100"/>
      <c r="B755" s="97"/>
      <c r="C755" s="173">
        <v>185</v>
      </c>
      <c r="D755" s="173" t="s">
        <v>125</v>
      </c>
      <c r="E755" s="174" t="s">
        <v>1188</v>
      </c>
      <c r="F755" s="175" t="s">
        <v>1189</v>
      </c>
      <c r="G755" s="176" t="s">
        <v>730</v>
      </c>
      <c r="H755" s="177">
        <v>0.61499999999999999</v>
      </c>
      <c r="I755" s="86">
        <v>0</v>
      </c>
      <c r="J755" s="178">
        <f>ROUND(I755*H755,2)</f>
        <v>0</v>
      </c>
      <c r="K755" s="179"/>
      <c r="L755" s="97"/>
      <c r="M755" s="180" t="s">
        <v>1</v>
      </c>
      <c r="N755" s="181" t="s">
        <v>37</v>
      </c>
      <c r="O755" s="182">
        <v>1.36</v>
      </c>
      <c r="P755" s="182">
        <f>O755*H755</f>
        <v>0.83640000000000003</v>
      </c>
      <c r="Q755" s="182">
        <v>0</v>
      </c>
      <c r="R755" s="182">
        <f>Q755*H755</f>
        <v>0</v>
      </c>
      <c r="S755" s="182">
        <v>0</v>
      </c>
      <c r="T755" s="183">
        <f>S755*H755</f>
        <v>0</v>
      </c>
      <c r="U755" s="100"/>
      <c r="V755" s="100"/>
      <c r="W755" s="100"/>
      <c r="X755" s="100"/>
      <c r="Y755" s="100"/>
      <c r="Z755" s="100"/>
      <c r="AA755" s="100"/>
      <c r="AB755" s="100"/>
      <c r="AC755" s="100"/>
      <c r="AD755" s="100"/>
      <c r="AE755" s="100"/>
      <c r="AR755" s="184" t="s">
        <v>129</v>
      </c>
      <c r="AT755" s="184" t="s">
        <v>125</v>
      </c>
      <c r="AU755" s="184" t="s">
        <v>82</v>
      </c>
      <c r="AY755" s="88" t="s">
        <v>124</v>
      </c>
      <c r="BE755" s="185">
        <f>IF(N755="základní",J755,0)</f>
        <v>0</v>
      </c>
      <c r="BF755" s="185">
        <f>IF(N755="snížená",J755,0)</f>
        <v>0</v>
      </c>
      <c r="BG755" s="185">
        <f>IF(N755="zákl. přenesená",J755,0)</f>
        <v>0</v>
      </c>
      <c r="BH755" s="185">
        <f>IF(N755="sníž. přenesená",J755,0)</f>
        <v>0</v>
      </c>
      <c r="BI755" s="185">
        <f>IF(N755="nulová",J755,0)</f>
        <v>0</v>
      </c>
      <c r="BJ755" s="88" t="s">
        <v>80</v>
      </c>
      <c r="BK755" s="185">
        <f>ROUND(I755*H755,2)</f>
        <v>0</v>
      </c>
      <c r="BL755" s="88" t="s">
        <v>129</v>
      </c>
      <c r="BM755" s="184" t="s">
        <v>1190</v>
      </c>
    </row>
    <row r="756" spans="1:65" s="192" customFormat="1" x14ac:dyDescent="0.2">
      <c r="B756" s="193"/>
      <c r="D756" s="186" t="s">
        <v>131</v>
      </c>
      <c r="E756" s="194" t="s">
        <v>1</v>
      </c>
      <c r="F756" s="195" t="s">
        <v>1191</v>
      </c>
      <c r="H756" s="196">
        <v>0.61499999999999999</v>
      </c>
      <c r="L756" s="193"/>
      <c r="M756" s="197"/>
      <c r="N756" s="198"/>
      <c r="O756" s="198"/>
      <c r="P756" s="198"/>
      <c r="Q756" s="198"/>
      <c r="R756" s="198"/>
      <c r="S756" s="198"/>
      <c r="T756" s="199"/>
      <c r="AT756" s="194" t="s">
        <v>131</v>
      </c>
      <c r="AU756" s="194" t="s">
        <v>82</v>
      </c>
      <c r="AV756" s="192" t="s">
        <v>82</v>
      </c>
      <c r="AW756" s="192" t="s">
        <v>28</v>
      </c>
      <c r="AX756" s="192" t="s">
        <v>80</v>
      </c>
      <c r="AY756" s="194" t="s">
        <v>124</v>
      </c>
    </row>
    <row r="757" spans="1:65" s="99" customFormat="1" ht="21.75" customHeight="1" x14ac:dyDescent="0.2">
      <c r="A757" s="100"/>
      <c r="B757" s="97"/>
      <c r="C757" s="173">
        <v>186</v>
      </c>
      <c r="D757" s="173" t="s">
        <v>125</v>
      </c>
      <c r="E757" s="174" t="s">
        <v>1193</v>
      </c>
      <c r="F757" s="175" t="s">
        <v>1194</v>
      </c>
      <c r="G757" s="176" t="s">
        <v>730</v>
      </c>
      <c r="H757" s="177">
        <v>31.3</v>
      </c>
      <c r="I757" s="86">
        <v>0</v>
      </c>
      <c r="J757" s="178">
        <f>ROUND(I757*H757,2)</f>
        <v>0</v>
      </c>
      <c r="K757" s="179"/>
      <c r="L757" s="97"/>
      <c r="M757" s="180" t="s">
        <v>1</v>
      </c>
      <c r="N757" s="181" t="s">
        <v>37</v>
      </c>
      <c r="O757" s="182">
        <v>0.41599999999999998</v>
      </c>
      <c r="P757" s="182">
        <f>O757*H757</f>
        <v>13.020799999999999</v>
      </c>
      <c r="Q757" s="182">
        <v>0</v>
      </c>
      <c r="R757" s="182">
        <f>Q757*H757</f>
        <v>0</v>
      </c>
      <c r="S757" s="182">
        <v>0</v>
      </c>
      <c r="T757" s="183">
        <f>S757*H757</f>
        <v>0</v>
      </c>
      <c r="U757" s="100"/>
      <c r="V757" s="100"/>
      <c r="W757" s="100"/>
      <c r="X757" s="100"/>
      <c r="Y757" s="100"/>
      <c r="Z757" s="100"/>
      <c r="AA757" s="100"/>
      <c r="AB757" s="100"/>
      <c r="AC757" s="100"/>
      <c r="AD757" s="100"/>
      <c r="AE757" s="100"/>
      <c r="AR757" s="184" t="s">
        <v>129</v>
      </c>
      <c r="AT757" s="184" t="s">
        <v>125</v>
      </c>
      <c r="AU757" s="184" t="s">
        <v>82</v>
      </c>
      <c r="AY757" s="88" t="s">
        <v>124</v>
      </c>
      <c r="BE757" s="185">
        <f>IF(N757="základní",J757,0)</f>
        <v>0</v>
      </c>
      <c r="BF757" s="185">
        <f>IF(N757="snížená",J757,0)</f>
        <v>0</v>
      </c>
      <c r="BG757" s="185">
        <f>IF(N757="zákl. přenesená",J757,0)</f>
        <v>0</v>
      </c>
      <c r="BH757" s="185">
        <f>IF(N757="sníž. přenesená",J757,0)</f>
        <v>0</v>
      </c>
      <c r="BI757" s="185">
        <f>IF(N757="nulová",J757,0)</f>
        <v>0</v>
      </c>
      <c r="BJ757" s="88" t="s">
        <v>80</v>
      </c>
      <c r="BK757" s="185">
        <f>ROUND(I757*H757,2)</f>
        <v>0</v>
      </c>
      <c r="BL757" s="88" t="s">
        <v>129</v>
      </c>
      <c r="BM757" s="184" t="s">
        <v>1195</v>
      </c>
    </row>
    <row r="758" spans="1:65" s="192" customFormat="1" x14ac:dyDescent="0.2">
      <c r="B758" s="193"/>
      <c r="D758" s="186" t="s">
        <v>131</v>
      </c>
      <c r="E758" s="194" t="s">
        <v>1</v>
      </c>
      <c r="F758" s="195" t="s">
        <v>1196</v>
      </c>
      <c r="H758" s="196">
        <v>31.3</v>
      </c>
      <c r="L758" s="193"/>
      <c r="M758" s="197"/>
      <c r="N758" s="198"/>
      <c r="O758" s="198"/>
      <c r="P758" s="198"/>
      <c r="Q758" s="198"/>
      <c r="R758" s="198"/>
      <c r="S758" s="198"/>
      <c r="T758" s="199"/>
      <c r="AT758" s="194" t="s">
        <v>131</v>
      </c>
      <c r="AU758" s="194" t="s">
        <v>82</v>
      </c>
      <c r="AV758" s="192" t="s">
        <v>82</v>
      </c>
      <c r="AW758" s="192" t="s">
        <v>28</v>
      </c>
      <c r="AX758" s="192" t="s">
        <v>80</v>
      </c>
      <c r="AY758" s="194" t="s">
        <v>124</v>
      </c>
    </row>
    <row r="759" spans="1:65" s="99" customFormat="1" ht="21.75" customHeight="1" x14ac:dyDescent="0.2">
      <c r="A759" s="100"/>
      <c r="B759" s="97"/>
      <c r="C759" s="173">
        <v>187</v>
      </c>
      <c r="D759" s="173" t="s">
        <v>125</v>
      </c>
      <c r="E759" s="174" t="s">
        <v>1198</v>
      </c>
      <c r="F759" s="175" t="s">
        <v>1199</v>
      </c>
      <c r="G759" s="176" t="s">
        <v>730</v>
      </c>
      <c r="H759" s="177">
        <v>1.7999999999999999E-2</v>
      </c>
      <c r="I759" s="86">
        <v>0</v>
      </c>
      <c r="J759" s="178">
        <f>ROUND(I759*H759,2)</f>
        <v>0</v>
      </c>
      <c r="K759" s="179"/>
      <c r="L759" s="97"/>
      <c r="M759" s="180" t="s">
        <v>1</v>
      </c>
      <c r="N759" s="181" t="s">
        <v>37</v>
      </c>
      <c r="O759" s="182">
        <v>1.47</v>
      </c>
      <c r="P759" s="182">
        <f>O759*H759</f>
        <v>2.6459999999999997E-2</v>
      </c>
      <c r="Q759" s="182">
        <v>0</v>
      </c>
      <c r="R759" s="182">
        <f>Q759*H759</f>
        <v>0</v>
      </c>
      <c r="S759" s="182">
        <v>0</v>
      </c>
      <c r="T759" s="183">
        <f>S759*H759</f>
        <v>0</v>
      </c>
      <c r="U759" s="100"/>
      <c r="V759" s="100"/>
      <c r="W759" s="100"/>
      <c r="X759" s="100"/>
      <c r="Y759" s="100"/>
      <c r="Z759" s="100"/>
      <c r="AA759" s="100"/>
      <c r="AB759" s="100"/>
      <c r="AC759" s="100"/>
      <c r="AD759" s="100"/>
      <c r="AE759" s="100"/>
      <c r="AR759" s="184" t="s">
        <v>129</v>
      </c>
      <c r="AT759" s="184" t="s">
        <v>125</v>
      </c>
      <c r="AU759" s="184" t="s">
        <v>82</v>
      </c>
      <c r="AY759" s="88" t="s">
        <v>124</v>
      </c>
      <c r="BE759" s="185">
        <f>IF(N759="základní",J759,0)</f>
        <v>0</v>
      </c>
      <c r="BF759" s="185">
        <f>IF(N759="snížená",J759,0)</f>
        <v>0</v>
      </c>
      <c r="BG759" s="185">
        <f>IF(N759="zákl. přenesená",J759,0)</f>
        <v>0</v>
      </c>
      <c r="BH759" s="185">
        <f>IF(N759="sníž. přenesená",J759,0)</f>
        <v>0</v>
      </c>
      <c r="BI759" s="185">
        <f>IF(N759="nulová",J759,0)</f>
        <v>0</v>
      </c>
      <c r="BJ759" s="88" t="s">
        <v>80</v>
      </c>
      <c r="BK759" s="185">
        <f>ROUND(I759*H759,2)</f>
        <v>0</v>
      </c>
      <c r="BL759" s="88" t="s">
        <v>129</v>
      </c>
      <c r="BM759" s="184" t="s">
        <v>1200</v>
      </c>
    </row>
    <row r="760" spans="1:65" s="192" customFormat="1" x14ac:dyDescent="0.2">
      <c r="B760" s="193"/>
      <c r="D760" s="186" t="s">
        <v>131</v>
      </c>
      <c r="E760" s="194" t="s">
        <v>1</v>
      </c>
      <c r="F760" s="195" t="s">
        <v>1201</v>
      </c>
      <c r="H760" s="196">
        <v>1.7999999999999999E-2</v>
      </c>
      <c r="L760" s="193"/>
      <c r="M760" s="197"/>
      <c r="N760" s="198"/>
      <c r="O760" s="198"/>
      <c r="P760" s="198"/>
      <c r="Q760" s="198"/>
      <c r="R760" s="198"/>
      <c r="S760" s="198"/>
      <c r="T760" s="199"/>
      <c r="AT760" s="194" t="s">
        <v>131</v>
      </c>
      <c r="AU760" s="194" t="s">
        <v>82</v>
      </c>
      <c r="AV760" s="192" t="s">
        <v>82</v>
      </c>
      <c r="AW760" s="192" t="s">
        <v>28</v>
      </c>
      <c r="AX760" s="192" t="s">
        <v>80</v>
      </c>
      <c r="AY760" s="194" t="s">
        <v>124</v>
      </c>
    </row>
    <row r="761" spans="1:65" s="99" customFormat="1" ht="21.75" customHeight="1" x14ac:dyDescent="0.2">
      <c r="A761" s="100"/>
      <c r="B761" s="97"/>
      <c r="C761" s="173">
        <v>188</v>
      </c>
      <c r="D761" s="173" t="s">
        <v>125</v>
      </c>
      <c r="E761" s="174" t="s">
        <v>1203</v>
      </c>
      <c r="F761" s="175" t="s">
        <v>1204</v>
      </c>
      <c r="G761" s="176" t="s">
        <v>730</v>
      </c>
      <c r="H761" s="177">
        <v>38.6</v>
      </c>
      <c r="I761" s="86">
        <v>0</v>
      </c>
      <c r="J761" s="178">
        <f>ROUND(I761*H761,2)</f>
        <v>0</v>
      </c>
      <c r="K761" s="179"/>
      <c r="L761" s="97"/>
      <c r="M761" s="180" t="s">
        <v>1</v>
      </c>
      <c r="N761" s="181" t="s">
        <v>37</v>
      </c>
      <c r="O761" s="182">
        <v>0.83099999999999996</v>
      </c>
      <c r="P761" s="182">
        <f>O761*H761</f>
        <v>32.076599999999999</v>
      </c>
      <c r="Q761" s="182">
        <v>0</v>
      </c>
      <c r="R761" s="182">
        <f>Q761*H761</f>
        <v>0</v>
      </c>
      <c r="S761" s="182">
        <v>0</v>
      </c>
      <c r="T761" s="183">
        <f>S761*H761</f>
        <v>0</v>
      </c>
      <c r="U761" s="100"/>
      <c r="V761" s="100"/>
      <c r="W761" s="100"/>
      <c r="X761" s="100"/>
      <c r="Y761" s="100"/>
      <c r="Z761" s="100"/>
      <c r="AA761" s="100"/>
      <c r="AB761" s="100"/>
      <c r="AC761" s="100"/>
      <c r="AD761" s="100"/>
      <c r="AE761" s="100"/>
      <c r="AR761" s="184" t="s">
        <v>129</v>
      </c>
      <c r="AT761" s="184" t="s">
        <v>125</v>
      </c>
      <c r="AU761" s="184" t="s">
        <v>82</v>
      </c>
      <c r="AY761" s="88" t="s">
        <v>124</v>
      </c>
      <c r="BE761" s="185">
        <f>IF(N761="základní",J761,0)</f>
        <v>0</v>
      </c>
      <c r="BF761" s="185">
        <f>IF(N761="snížená",J761,0)</f>
        <v>0</v>
      </c>
      <c r="BG761" s="185">
        <f>IF(N761="zákl. přenesená",J761,0)</f>
        <v>0</v>
      </c>
      <c r="BH761" s="185">
        <f>IF(N761="sníž. přenesená",J761,0)</f>
        <v>0</v>
      </c>
      <c r="BI761" s="185">
        <f>IF(N761="nulová",J761,0)</f>
        <v>0</v>
      </c>
      <c r="BJ761" s="88" t="s">
        <v>80</v>
      </c>
      <c r="BK761" s="185">
        <f>ROUND(I761*H761,2)</f>
        <v>0</v>
      </c>
      <c r="BL761" s="88" t="s">
        <v>129</v>
      </c>
      <c r="BM761" s="184" t="s">
        <v>1205</v>
      </c>
    </row>
    <row r="762" spans="1:65" s="192" customFormat="1" x14ac:dyDescent="0.2">
      <c r="B762" s="193"/>
      <c r="D762" s="186" t="s">
        <v>131</v>
      </c>
      <c r="E762" s="194" t="s">
        <v>1</v>
      </c>
      <c r="F762" s="195" t="s">
        <v>1206</v>
      </c>
      <c r="H762" s="196">
        <v>38.6</v>
      </c>
      <c r="L762" s="193"/>
      <c r="M762" s="197"/>
      <c r="N762" s="198"/>
      <c r="O762" s="198"/>
      <c r="P762" s="198"/>
      <c r="Q762" s="198"/>
      <c r="R762" s="198"/>
      <c r="S762" s="198"/>
      <c r="T762" s="199"/>
      <c r="AT762" s="194" t="s">
        <v>131</v>
      </c>
      <c r="AU762" s="194" t="s">
        <v>82</v>
      </c>
      <c r="AV762" s="192" t="s">
        <v>82</v>
      </c>
      <c r="AW762" s="192" t="s">
        <v>28</v>
      </c>
      <c r="AX762" s="192" t="s">
        <v>80</v>
      </c>
      <c r="AY762" s="194" t="s">
        <v>124</v>
      </c>
    </row>
    <row r="763" spans="1:65" s="99" customFormat="1" ht="21.75" customHeight="1" x14ac:dyDescent="0.2">
      <c r="A763" s="100"/>
      <c r="B763" s="97"/>
      <c r="C763" s="173">
        <v>189</v>
      </c>
      <c r="D763" s="173" t="s">
        <v>125</v>
      </c>
      <c r="E763" s="174" t="s">
        <v>812</v>
      </c>
      <c r="F763" s="175" t="s">
        <v>813</v>
      </c>
      <c r="G763" s="176" t="s">
        <v>730</v>
      </c>
      <c r="H763" s="177">
        <v>7.0999999999999994E-2</v>
      </c>
      <c r="I763" s="86">
        <v>0</v>
      </c>
      <c r="J763" s="178">
        <f>ROUND(I763*H763,2)</f>
        <v>0</v>
      </c>
      <c r="K763" s="179"/>
      <c r="L763" s="97"/>
      <c r="M763" s="180" t="s">
        <v>1</v>
      </c>
      <c r="N763" s="181" t="s">
        <v>37</v>
      </c>
      <c r="O763" s="182">
        <v>8.4600000000000009</v>
      </c>
      <c r="P763" s="182">
        <f>O763*H763</f>
        <v>0.60065999999999997</v>
      </c>
      <c r="Q763" s="182">
        <v>0</v>
      </c>
      <c r="R763" s="182">
        <f>Q763*H763</f>
        <v>0</v>
      </c>
      <c r="S763" s="182">
        <v>0</v>
      </c>
      <c r="T763" s="183">
        <f>S763*H763</f>
        <v>0</v>
      </c>
      <c r="U763" s="100"/>
      <c r="V763" s="100"/>
      <c r="W763" s="100"/>
      <c r="X763" s="100"/>
      <c r="Y763" s="100"/>
      <c r="Z763" s="100"/>
      <c r="AA763" s="100"/>
      <c r="AB763" s="100"/>
      <c r="AC763" s="100"/>
      <c r="AD763" s="100"/>
      <c r="AE763" s="100"/>
      <c r="AR763" s="184" t="s">
        <v>129</v>
      </c>
      <c r="AT763" s="184" t="s">
        <v>125</v>
      </c>
      <c r="AU763" s="184" t="s">
        <v>82</v>
      </c>
      <c r="AY763" s="88" t="s">
        <v>124</v>
      </c>
      <c r="BE763" s="185">
        <f>IF(N763="základní",J763,0)</f>
        <v>0</v>
      </c>
      <c r="BF763" s="185">
        <f>IF(N763="snížená",J763,0)</f>
        <v>0</v>
      </c>
      <c r="BG763" s="185">
        <f>IF(N763="zákl. přenesená",J763,0)</f>
        <v>0</v>
      </c>
      <c r="BH763" s="185">
        <f>IF(N763="sníž. přenesená",J763,0)</f>
        <v>0</v>
      </c>
      <c r="BI763" s="185">
        <f>IF(N763="nulová",J763,0)</f>
        <v>0</v>
      </c>
      <c r="BJ763" s="88" t="s">
        <v>80</v>
      </c>
      <c r="BK763" s="185">
        <f>ROUND(I763*H763,2)</f>
        <v>0</v>
      </c>
      <c r="BL763" s="88" t="s">
        <v>129</v>
      </c>
      <c r="BM763" s="184" t="s">
        <v>1208</v>
      </c>
    </row>
    <row r="764" spans="1:65" s="192" customFormat="1" x14ac:dyDescent="0.2">
      <c r="B764" s="193"/>
      <c r="D764" s="186" t="s">
        <v>131</v>
      </c>
      <c r="E764" s="194" t="s">
        <v>1</v>
      </c>
      <c r="F764" s="195" t="s">
        <v>1209</v>
      </c>
      <c r="H764" s="196">
        <v>7.0999999999999994E-2</v>
      </c>
      <c r="L764" s="193"/>
      <c r="M764" s="197"/>
      <c r="N764" s="198"/>
      <c r="O764" s="198"/>
      <c r="P764" s="198"/>
      <c r="Q764" s="198"/>
      <c r="R764" s="198"/>
      <c r="S764" s="198"/>
      <c r="T764" s="199"/>
      <c r="AT764" s="194" t="s">
        <v>131</v>
      </c>
      <c r="AU764" s="194" t="s">
        <v>82</v>
      </c>
      <c r="AV764" s="192" t="s">
        <v>82</v>
      </c>
      <c r="AW764" s="192" t="s">
        <v>28</v>
      </c>
      <c r="AX764" s="192" t="s">
        <v>80</v>
      </c>
      <c r="AY764" s="194" t="s">
        <v>124</v>
      </c>
    </row>
    <row r="765" spans="1:65" s="162" customFormat="1" ht="22.95" customHeight="1" x14ac:dyDescent="0.25">
      <c r="B765" s="163"/>
      <c r="D765" s="164" t="s">
        <v>71</v>
      </c>
      <c r="E765" s="208" t="s">
        <v>148</v>
      </c>
      <c r="F765" s="208" t="s">
        <v>1210</v>
      </c>
      <c r="J765" s="209">
        <f>BK765</f>
        <v>0</v>
      </c>
      <c r="L765" s="163"/>
      <c r="M765" s="167"/>
      <c r="N765" s="168"/>
      <c r="O765" s="168"/>
      <c r="P765" s="169">
        <f>SUM(P766:P785)</f>
        <v>203.38016999999999</v>
      </c>
      <c r="Q765" s="168"/>
      <c r="R765" s="169">
        <f>SUM(R766:R785)</f>
        <v>0</v>
      </c>
      <c r="S765" s="168"/>
      <c r="T765" s="170">
        <f>SUM(T766:T785)</f>
        <v>0</v>
      </c>
      <c r="AR765" s="164" t="s">
        <v>80</v>
      </c>
      <c r="AT765" s="171" t="s">
        <v>71</v>
      </c>
      <c r="AU765" s="171" t="s">
        <v>80</v>
      </c>
      <c r="AY765" s="164" t="s">
        <v>124</v>
      </c>
      <c r="BK765" s="172">
        <f>SUM(BK766:BK785)</f>
        <v>0</v>
      </c>
    </row>
    <row r="766" spans="1:65" s="99" customFormat="1" ht="33" customHeight="1" x14ac:dyDescent="0.2">
      <c r="A766" s="100"/>
      <c r="B766" s="97"/>
      <c r="C766" s="173">
        <v>190</v>
      </c>
      <c r="D766" s="173" t="s">
        <v>125</v>
      </c>
      <c r="E766" s="174" t="s">
        <v>1212</v>
      </c>
      <c r="F766" s="175" t="s">
        <v>1213</v>
      </c>
      <c r="G766" s="176" t="s">
        <v>730</v>
      </c>
      <c r="H766" s="177">
        <v>1160.4870000000001</v>
      </c>
      <c r="I766" s="86">
        <v>0</v>
      </c>
      <c r="J766" s="178">
        <f>ROUND(I766*H766,2)</f>
        <v>0</v>
      </c>
      <c r="K766" s="179"/>
      <c r="L766" s="97"/>
      <c r="M766" s="180" t="s">
        <v>1</v>
      </c>
      <c r="N766" s="181" t="s">
        <v>37</v>
      </c>
      <c r="O766" s="182">
        <v>0</v>
      </c>
      <c r="P766" s="182">
        <f>O766*H766</f>
        <v>0</v>
      </c>
      <c r="Q766" s="182">
        <v>0</v>
      </c>
      <c r="R766" s="182">
        <f>Q766*H766</f>
        <v>0</v>
      </c>
      <c r="S766" s="182">
        <v>0</v>
      </c>
      <c r="T766" s="183">
        <f>S766*H766</f>
        <v>0</v>
      </c>
      <c r="U766" s="100"/>
      <c r="V766" s="100"/>
      <c r="W766" s="100"/>
      <c r="X766" s="100"/>
      <c r="Y766" s="100"/>
      <c r="Z766" s="100"/>
      <c r="AA766" s="100"/>
      <c r="AB766" s="100"/>
      <c r="AC766" s="100"/>
      <c r="AD766" s="100"/>
      <c r="AE766" s="100"/>
      <c r="AR766" s="184" t="s">
        <v>129</v>
      </c>
      <c r="AT766" s="184" t="s">
        <v>125</v>
      </c>
      <c r="AU766" s="184" t="s">
        <v>82</v>
      </c>
      <c r="AY766" s="88" t="s">
        <v>124</v>
      </c>
      <c r="BE766" s="185">
        <f>IF(N766="základní",J766,0)</f>
        <v>0</v>
      </c>
      <c r="BF766" s="185">
        <f>IF(N766="snížená",J766,0)</f>
        <v>0</v>
      </c>
      <c r="BG766" s="185">
        <f>IF(N766="zákl. přenesená",J766,0)</f>
        <v>0</v>
      </c>
      <c r="BH766" s="185">
        <f>IF(N766="sníž. přenesená",J766,0)</f>
        <v>0</v>
      </c>
      <c r="BI766" s="185">
        <f>IF(N766="nulová",J766,0)</f>
        <v>0</v>
      </c>
      <c r="BJ766" s="88" t="s">
        <v>80</v>
      </c>
      <c r="BK766" s="185">
        <f>ROUND(I766*H766,2)</f>
        <v>0</v>
      </c>
      <c r="BL766" s="88" t="s">
        <v>129</v>
      </c>
      <c r="BM766" s="184" t="s">
        <v>1214</v>
      </c>
    </row>
    <row r="767" spans="1:65" s="99" customFormat="1" ht="57.6" x14ac:dyDescent="0.2">
      <c r="A767" s="100"/>
      <c r="B767" s="97"/>
      <c r="C767" s="100"/>
      <c r="D767" s="186" t="s">
        <v>221</v>
      </c>
      <c r="E767" s="100"/>
      <c r="F767" s="187" t="s">
        <v>1215</v>
      </c>
      <c r="G767" s="100"/>
      <c r="H767" s="100"/>
      <c r="I767" s="100"/>
      <c r="J767" s="100"/>
      <c r="K767" s="100"/>
      <c r="L767" s="97"/>
      <c r="M767" s="188"/>
      <c r="N767" s="189"/>
      <c r="O767" s="190"/>
      <c r="P767" s="190"/>
      <c r="Q767" s="190"/>
      <c r="R767" s="190"/>
      <c r="S767" s="190"/>
      <c r="T767" s="191"/>
      <c r="U767" s="100"/>
      <c r="V767" s="100"/>
      <c r="W767" s="100"/>
      <c r="X767" s="100"/>
      <c r="Y767" s="100"/>
      <c r="Z767" s="100"/>
      <c r="AA767" s="100"/>
      <c r="AB767" s="100"/>
      <c r="AC767" s="100"/>
      <c r="AD767" s="100"/>
      <c r="AE767" s="100"/>
      <c r="AT767" s="88" t="s">
        <v>221</v>
      </c>
      <c r="AU767" s="88" t="s">
        <v>82</v>
      </c>
    </row>
    <row r="768" spans="1:65" s="192" customFormat="1" x14ac:dyDescent="0.2">
      <c r="B768" s="193"/>
      <c r="D768" s="186" t="s">
        <v>131</v>
      </c>
      <c r="E768" s="194" t="s">
        <v>1</v>
      </c>
      <c r="F768" s="195" t="s">
        <v>1216</v>
      </c>
      <c r="H768" s="196">
        <v>1160.4870000000001</v>
      </c>
      <c r="L768" s="193"/>
      <c r="M768" s="197"/>
      <c r="N768" s="198"/>
      <c r="O768" s="198"/>
      <c r="P768" s="198"/>
      <c r="Q768" s="198"/>
      <c r="R768" s="198"/>
      <c r="S768" s="198"/>
      <c r="T768" s="199"/>
      <c r="AT768" s="194" t="s">
        <v>131</v>
      </c>
      <c r="AU768" s="194" t="s">
        <v>82</v>
      </c>
      <c r="AV768" s="192" t="s">
        <v>82</v>
      </c>
      <c r="AW768" s="192" t="s">
        <v>28</v>
      </c>
      <c r="AX768" s="192" t="s">
        <v>80</v>
      </c>
      <c r="AY768" s="194" t="s">
        <v>124</v>
      </c>
    </row>
    <row r="769" spans="1:65" s="99" customFormat="1" ht="16.5" customHeight="1" x14ac:dyDescent="0.2">
      <c r="A769" s="100"/>
      <c r="B769" s="97"/>
      <c r="C769" s="173">
        <v>191</v>
      </c>
      <c r="D769" s="173" t="s">
        <v>125</v>
      </c>
      <c r="E769" s="174" t="s">
        <v>1218</v>
      </c>
      <c r="F769" s="175" t="s">
        <v>1219</v>
      </c>
      <c r="G769" s="176" t="s">
        <v>730</v>
      </c>
      <c r="H769" s="177">
        <v>5.2839999999999998</v>
      </c>
      <c r="I769" s="86">
        <v>0</v>
      </c>
      <c r="J769" s="178">
        <f>ROUND(I769*H769,2)</f>
        <v>0</v>
      </c>
      <c r="K769" s="179"/>
      <c r="L769" s="97"/>
      <c r="M769" s="180" t="s">
        <v>1</v>
      </c>
      <c r="N769" s="181" t="s">
        <v>37</v>
      </c>
      <c r="O769" s="182">
        <v>0</v>
      </c>
      <c r="P769" s="182">
        <f>O769*H769</f>
        <v>0</v>
      </c>
      <c r="Q769" s="182">
        <v>0</v>
      </c>
      <c r="R769" s="182">
        <f>Q769*H769</f>
        <v>0</v>
      </c>
      <c r="S769" s="182">
        <v>0</v>
      </c>
      <c r="T769" s="183">
        <f>S769*H769</f>
        <v>0</v>
      </c>
      <c r="U769" s="100"/>
      <c r="V769" s="100"/>
      <c r="W769" s="100"/>
      <c r="X769" s="100"/>
      <c r="Y769" s="100"/>
      <c r="Z769" s="100"/>
      <c r="AA769" s="100"/>
      <c r="AB769" s="100"/>
      <c r="AC769" s="100"/>
      <c r="AD769" s="100"/>
      <c r="AE769" s="100"/>
      <c r="AR769" s="184" t="s">
        <v>129</v>
      </c>
      <c r="AT769" s="184" t="s">
        <v>125</v>
      </c>
      <c r="AU769" s="184" t="s">
        <v>82</v>
      </c>
      <c r="AY769" s="88" t="s">
        <v>124</v>
      </c>
      <c r="BE769" s="185">
        <f>IF(N769="základní",J769,0)</f>
        <v>0</v>
      </c>
      <c r="BF769" s="185">
        <f>IF(N769="snížená",J769,0)</f>
        <v>0</v>
      </c>
      <c r="BG769" s="185">
        <f>IF(N769="zákl. přenesená",J769,0)</f>
        <v>0</v>
      </c>
      <c r="BH769" s="185">
        <f>IF(N769="sníž. přenesená",J769,0)</f>
        <v>0</v>
      </c>
      <c r="BI769" s="185">
        <f>IF(N769="nulová",J769,0)</f>
        <v>0</v>
      </c>
      <c r="BJ769" s="88" t="s">
        <v>80</v>
      </c>
      <c r="BK769" s="185">
        <f>ROUND(I769*H769,2)</f>
        <v>0</v>
      </c>
      <c r="BL769" s="88" t="s">
        <v>129</v>
      </c>
      <c r="BM769" s="184" t="s">
        <v>1220</v>
      </c>
    </row>
    <row r="770" spans="1:65" s="99" customFormat="1" ht="19.2" x14ac:dyDescent="0.2">
      <c r="A770" s="100"/>
      <c r="B770" s="97"/>
      <c r="C770" s="100"/>
      <c r="D770" s="186" t="s">
        <v>221</v>
      </c>
      <c r="E770" s="100"/>
      <c r="F770" s="187" t="s">
        <v>1221</v>
      </c>
      <c r="G770" s="100"/>
      <c r="H770" s="100"/>
      <c r="I770" s="100"/>
      <c r="J770" s="100"/>
      <c r="K770" s="100"/>
      <c r="L770" s="97"/>
      <c r="M770" s="188"/>
      <c r="N770" s="189"/>
      <c r="O770" s="190"/>
      <c r="P770" s="190"/>
      <c r="Q770" s="190"/>
      <c r="R770" s="190"/>
      <c r="S770" s="190"/>
      <c r="T770" s="191"/>
      <c r="U770" s="100"/>
      <c r="V770" s="100"/>
      <c r="W770" s="100"/>
      <c r="X770" s="100"/>
      <c r="Y770" s="100"/>
      <c r="Z770" s="100"/>
      <c r="AA770" s="100"/>
      <c r="AB770" s="100"/>
      <c r="AC770" s="100"/>
      <c r="AD770" s="100"/>
      <c r="AE770" s="100"/>
      <c r="AT770" s="88" t="s">
        <v>221</v>
      </c>
      <c r="AU770" s="88" t="s">
        <v>82</v>
      </c>
    </row>
    <row r="771" spans="1:65" s="192" customFormat="1" x14ac:dyDescent="0.2">
      <c r="B771" s="193"/>
      <c r="D771" s="186" t="s">
        <v>131</v>
      </c>
      <c r="E771" s="194" t="s">
        <v>1</v>
      </c>
      <c r="F771" s="195" t="s">
        <v>1222</v>
      </c>
      <c r="H771" s="196">
        <v>5.2839999999999998</v>
      </c>
      <c r="L771" s="193"/>
      <c r="M771" s="197"/>
      <c r="N771" s="198"/>
      <c r="O771" s="198"/>
      <c r="P771" s="198"/>
      <c r="Q771" s="198"/>
      <c r="R771" s="198"/>
      <c r="S771" s="198"/>
      <c r="T771" s="199"/>
      <c r="AT771" s="194" t="s">
        <v>131</v>
      </c>
      <c r="AU771" s="194" t="s">
        <v>82</v>
      </c>
      <c r="AV771" s="192" t="s">
        <v>82</v>
      </c>
      <c r="AW771" s="192" t="s">
        <v>28</v>
      </c>
      <c r="AX771" s="192" t="s">
        <v>80</v>
      </c>
      <c r="AY771" s="194" t="s">
        <v>124</v>
      </c>
    </row>
    <row r="772" spans="1:65" s="99" customFormat="1" ht="21.75" customHeight="1" x14ac:dyDescent="0.2">
      <c r="A772" s="100"/>
      <c r="B772" s="97"/>
      <c r="C772" s="173">
        <v>192</v>
      </c>
      <c r="D772" s="173" t="s">
        <v>125</v>
      </c>
      <c r="E772" s="174" t="s">
        <v>1224</v>
      </c>
      <c r="F772" s="175" t="s">
        <v>1225</v>
      </c>
      <c r="G772" s="176" t="s">
        <v>730</v>
      </c>
      <c r="H772" s="177">
        <v>71.882999999999996</v>
      </c>
      <c r="I772" s="86">
        <v>0</v>
      </c>
      <c r="J772" s="178">
        <f>ROUND(I772*H772,2)</f>
        <v>0</v>
      </c>
      <c r="K772" s="179"/>
      <c r="L772" s="97"/>
      <c r="M772" s="180" t="s">
        <v>1</v>
      </c>
      <c r="N772" s="181" t="s">
        <v>37</v>
      </c>
      <c r="O772" s="182">
        <v>0</v>
      </c>
      <c r="P772" s="182">
        <f>O772*H772</f>
        <v>0</v>
      </c>
      <c r="Q772" s="182">
        <v>0</v>
      </c>
      <c r="R772" s="182">
        <f>Q772*H772</f>
        <v>0</v>
      </c>
      <c r="S772" s="182">
        <v>0</v>
      </c>
      <c r="T772" s="183">
        <f>S772*H772</f>
        <v>0</v>
      </c>
      <c r="U772" s="100"/>
      <c r="V772" s="100"/>
      <c r="W772" s="100"/>
      <c r="X772" s="100"/>
      <c r="Y772" s="100"/>
      <c r="Z772" s="100"/>
      <c r="AA772" s="100"/>
      <c r="AB772" s="100"/>
      <c r="AC772" s="100"/>
      <c r="AD772" s="100"/>
      <c r="AE772" s="100"/>
      <c r="AR772" s="184" t="s">
        <v>129</v>
      </c>
      <c r="AT772" s="184" t="s">
        <v>125</v>
      </c>
      <c r="AU772" s="184" t="s">
        <v>82</v>
      </c>
      <c r="AY772" s="88" t="s">
        <v>124</v>
      </c>
      <c r="BE772" s="185">
        <f>IF(N772="základní",J772,0)</f>
        <v>0</v>
      </c>
      <c r="BF772" s="185">
        <f>IF(N772="snížená",J772,0)</f>
        <v>0</v>
      </c>
      <c r="BG772" s="185">
        <f>IF(N772="zákl. přenesená",J772,0)</f>
        <v>0</v>
      </c>
      <c r="BH772" s="185">
        <f>IF(N772="sníž. přenesená",J772,0)</f>
        <v>0</v>
      </c>
      <c r="BI772" s="185">
        <f>IF(N772="nulová",J772,0)</f>
        <v>0</v>
      </c>
      <c r="BJ772" s="88" t="s">
        <v>80</v>
      </c>
      <c r="BK772" s="185">
        <f>ROUND(I772*H772,2)</f>
        <v>0</v>
      </c>
      <c r="BL772" s="88" t="s">
        <v>129</v>
      </c>
      <c r="BM772" s="184" t="s">
        <v>1226</v>
      </c>
    </row>
    <row r="773" spans="1:65" s="99" customFormat="1" ht="19.2" x14ac:dyDescent="0.2">
      <c r="A773" s="100"/>
      <c r="B773" s="97"/>
      <c r="C773" s="100"/>
      <c r="D773" s="186" t="s">
        <v>221</v>
      </c>
      <c r="E773" s="100"/>
      <c r="F773" s="187" t="s">
        <v>1227</v>
      </c>
      <c r="G773" s="100"/>
      <c r="H773" s="100"/>
      <c r="I773" s="100"/>
      <c r="J773" s="100"/>
      <c r="K773" s="100"/>
      <c r="L773" s="97"/>
      <c r="M773" s="188"/>
      <c r="N773" s="189"/>
      <c r="O773" s="190"/>
      <c r="P773" s="190"/>
      <c r="Q773" s="190"/>
      <c r="R773" s="190"/>
      <c r="S773" s="190"/>
      <c r="T773" s="191"/>
      <c r="U773" s="100"/>
      <c r="V773" s="100"/>
      <c r="W773" s="100"/>
      <c r="X773" s="100"/>
      <c r="Y773" s="100"/>
      <c r="Z773" s="100"/>
      <c r="AA773" s="100"/>
      <c r="AB773" s="100"/>
      <c r="AC773" s="100"/>
      <c r="AD773" s="100"/>
      <c r="AE773" s="100"/>
      <c r="AT773" s="88" t="s">
        <v>221</v>
      </c>
      <c r="AU773" s="88" t="s">
        <v>82</v>
      </c>
    </row>
    <row r="774" spans="1:65" s="192" customFormat="1" x14ac:dyDescent="0.2">
      <c r="B774" s="193"/>
      <c r="D774" s="186" t="s">
        <v>131</v>
      </c>
      <c r="E774" s="194" t="s">
        <v>1</v>
      </c>
      <c r="F774" s="195" t="s">
        <v>1228</v>
      </c>
      <c r="H774" s="196">
        <v>71.882999999999996</v>
      </c>
      <c r="L774" s="193"/>
      <c r="M774" s="197"/>
      <c r="N774" s="198"/>
      <c r="O774" s="198"/>
      <c r="P774" s="198"/>
      <c r="Q774" s="198"/>
      <c r="R774" s="198"/>
      <c r="S774" s="198"/>
      <c r="T774" s="199"/>
      <c r="AT774" s="194" t="s">
        <v>131</v>
      </c>
      <c r="AU774" s="194" t="s">
        <v>82</v>
      </c>
      <c r="AV774" s="192" t="s">
        <v>82</v>
      </c>
      <c r="AW774" s="192" t="s">
        <v>28</v>
      </c>
      <c r="AX774" s="192" t="s">
        <v>80</v>
      </c>
      <c r="AY774" s="194" t="s">
        <v>124</v>
      </c>
    </row>
    <row r="775" spans="1:65" s="99" customFormat="1" ht="21.75" customHeight="1" x14ac:dyDescent="0.2">
      <c r="A775" s="100"/>
      <c r="B775" s="97"/>
      <c r="C775" s="173">
        <v>193</v>
      </c>
      <c r="D775" s="173" t="s">
        <v>125</v>
      </c>
      <c r="E775" s="174" t="s">
        <v>1230</v>
      </c>
      <c r="F775" s="175" t="s">
        <v>1231</v>
      </c>
      <c r="G775" s="176" t="s">
        <v>730</v>
      </c>
      <c r="H775" s="177">
        <v>41.384</v>
      </c>
      <c r="I775" s="86">
        <v>0</v>
      </c>
      <c r="J775" s="178">
        <f>ROUND(I775*H775,2)</f>
        <v>0</v>
      </c>
      <c r="K775" s="179"/>
      <c r="L775" s="97"/>
      <c r="M775" s="180" t="s">
        <v>1</v>
      </c>
      <c r="N775" s="181" t="s">
        <v>37</v>
      </c>
      <c r="O775" s="182">
        <v>0</v>
      </c>
      <c r="P775" s="182">
        <f>O775*H775</f>
        <v>0</v>
      </c>
      <c r="Q775" s="182">
        <v>0</v>
      </c>
      <c r="R775" s="182">
        <f>Q775*H775</f>
        <v>0</v>
      </c>
      <c r="S775" s="182">
        <v>0</v>
      </c>
      <c r="T775" s="183">
        <f>S775*H775</f>
        <v>0</v>
      </c>
      <c r="U775" s="100"/>
      <c r="V775" s="100"/>
      <c r="W775" s="100"/>
      <c r="X775" s="100"/>
      <c r="Y775" s="100"/>
      <c r="Z775" s="100"/>
      <c r="AA775" s="100"/>
      <c r="AB775" s="100"/>
      <c r="AC775" s="100"/>
      <c r="AD775" s="100"/>
      <c r="AE775" s="100"/>
      <c r="AR775" s="184" t="s">
        <v>129</v>
      </c>
      <c r="AT775" s="184" t="s">
        <v>125</v>
      </c>
      <c r="AU775" s="184" t="s">
        <v>82</v>
      </c>
      <c r="AY775" s="88" t="s">
        <v>124</v>
      </c>
      <c r="BE775" s="185">
        <f>IF(N775="základní",J775,0)</f>
        <v>0</v>
      </c>
      <c r="BF775" s="185">
        <f>IF(N775="snížená",J775,0)</f>
        <v>0</v>
      </c>
      <c r="BG775" s="185">
        <f>IF(N775="zákl. přenesená",J775,0)</f>
        <v>0</v>
      </c>
      <c r="BH775" s="185">
        <f>IF(N775="sníž. přenesená",J775,0)</f>
        <v>0</v>
      </c>
      <c r="BI775" s="185">
        <f>IF(N775="nulová",J775,0)</f>
        <v>0</v>
      </c>
      <c r="BJ775" s="88" t="s">
        <v>80</v>
      </c>
      <c r="BK775" s="185">
        <f>ROUND(I775*H775,2)</f>
        <v>0</v>
      </c>
      <c r="BL775" s="88" t="s">
        <v>129</v>
      </c>
      <c r="BM775" s="184" t="s">
        <v>1232</v>
      </c>
    </row>
    <row r="776" spans="1:65" s="99" customFormat="1" ht="19.2" x14ac:dyDescent="0.2">
      <c r="A776" s="100"/>
      <c r="B776" s="97"/>
      <c r="C776" s="100"/>
      <c r="D776" s="186" t="s">
        <v>221</v>
      </c>
      <c r="E776" s="100"/>
      <c r="F776" s="187" t="s">
        <v>1233</v>
      </c>
      <c r="G776" s="100"/>
      <c r="H776" s="100"/>
      <c r="I776" s="280"/>
      <c r="J776" s="100"/>
      <c r="K776" s="100"/>
      <c r="L776" s="97"/>
      <c r="M776" s="188"/>
      <c r="N776" s="189"/>
      <c r="O776" s="190"/>
      <c r="P776" s="190"/>
      <c r="Q776" s="190"/>
      <c r="R776" s="190"/>
      <c r="S776" s="190"/>
      <c r="T776" s="191"/>
      <c r="U776" s="100"/>
      <c r="V776" s="100"/>
      <c r="W776" s="100"/>
      <c r="X776" s="100"/>
      <c r="Y776" s="100"/>
      <c r="Z776" s="100"/>
      <c r="AA776" s="100"/>
      <c r="AB776" s="100"/>
      <c r="AC776" s="100"/>
      <c r="AD776" s="100"/>
      <c r="AE776" s="100"/>
      <c r="AT776" s="88" t="s">
        <v>221</v>
      </c>
      <c r="AU776" s="88" t="s">
        <v>82</v>
      </c>
    </row>
    <row r="777" spans="1:65" s="192" customFormat="1" x14ac:dyDescent="0.2">
      <c r="B777" s="193"/>
      <c r="D777" s="186" t="s">
        <v>131</v>
      </c>
      <c r="E777" s="194" t="s">
        <v>1</v>
      </c>
      <c r="F777" s="195" t="s">
        <v>1234</v>
      </c>
      <c r="H777" s="196">
        <v>41.384</v>
      </c>
      <c r="L777" s="193"/>
      <c r="M777" s="197"/>
      <c r="N777" s="198"/>
      <c r="O777" s="198"/>
      <c r="P777" s="198"/>
      <c r="Q777" s="198"/>
      <c r="R777" s="198"/>
      <c r="S777" s="198"/>
      <c r="T777" s="199"/>
      <c r="AT777" s="194" t="s">
        <v>131</v>
      </c>
      <c r="AU777" s="194" t="s">
        <v>82</v>
      </c>
      <c r="AV777" s="192" t="s">
        <v>82</v>
      </c>
      <c r="AW777" s="192" t="s">
        <v>28</v>
      </c>
      <c r="AX777" s="192" t="s">
        <v>80</v>
      </c>
      <c r="AY777" s="194" t="s">
        <v>124</v>
      </c>
    </row>
    <row r="778" spans="1:65" s="99" customFormat="1" ht="16.5" customHeight="1" x14ac:dyDescent="0.2">
      <c r="A778" s="100"/>
      <c r="B778" s="97"/>
      <c r="C778" s="173">
        <v>194</v>
      </c>
      <c r="D778" s="173" t="s">
        <v>125</v>
      </c>
      <c r="E778" s="174" t="s">
        <v>1236</v>
      </c>
      <c r="F778" s="175" t="s">
        <v>1237</v>
      </c>
      <c r="G778" s="176" t="s">
        <v>730</v>
      </c>
      <c r="H778" s="177">
        <v>1279.038</v>
      </c>
      <c r="I778" s="86">
        <v>0</v>
      </c>
      <c r="J778" s="178">
        <f>ROUND(I778*H778,2)</f>
        <v>0</v>
      </c>
      <c r="K778" s="179"/>
      <c r="L778" s="97"/>
      <c r="M778" s="180" t="s">
        <v>1</v>
      </c>
      <c r="N778" s="181" t="s">
        <v>37</v>
      </c>
      <c r="O778" s="182">
        <v>0.125</v>
      </c>
      <c r="P778" s="182">
        <f>O778*H778</f>
        <v>159.87975</v>
      </c>
      <c r="Q778" s="182">
        <v>0</v>
      </c>
      <c r="R778" s="182">
        <f>Q778*H778</f>
        <v>0</v>
      </c>
      <c r="S778" s="182">
        <v>0</v>
      </c>
      <c r="T778" s="183">
        <f>S778*H778</f>
        <v>0</v>
      </c>
      <c r="U778" s="100"/>
      <c r="V778" s="100"/>
      <c r="W778" s="100"/>
      <c r="X778" s="100"/>
      <c r="Y778" s="100"/>
      <c r="Z778" s="100"/>
      <c r="AA778" s="100"/>
      <c r="AB778" s="100"/>
      <c r="AC778" s="100"/>
      <c r="AD778" s="100"/>
      <c r="AE778" s="100"/>
      <c r="AR778" s="184" t="s">
        <v>129</v>
      </c>
      <c r="AT778" s="184" t="s">
        <v>125</v>
      </c>
      <c r="AU778" s="184" t="s">
        <v>82</v>
      </c>
      <c r="AY778" s="88" t="s">
        <v>124</v>
      </c>
      <c r="BE778" s="185">
        <f>IF(N778="základní",J778,0)</f>
        <v>0</v>
      </c>
      <c r="BF778" s="185">
        <f>IF(N778="snížená",J778,0)</f>
        <v>0</v>
      </c>
      <c r="BG778" s="185">
        <f>IF(N778="zákl. přenesená",J778,0)</f>
        <v>0</v>
      </c>
      <c r="BH778" s="185">
        <f>IF(N778="sníž. přenesená",J778,0)</f>
        <v>0</v>
      </c>
      <c r="BI778" s="185">
        <f>IF(N778="nulová",J778,0)</f>
        <v>0</v>
      </c>
      <c r="BJ778" s="88" t="s">
        <v>80</v>
      </c>
      <c r="BK778" s="185">
        <f>ROUND(I778*H778,2)</f>
        <v>0</v>
      </c>
      <c r="BL778" s="88" t="s">
        <v>129</v>
      </c>
      <c r="BM778" s="184" t="s">
        <v>1238</v>
      </c>
    </row>
    <row r="779" spans="1:65" s="99" customFormat="1" ht="48" x14ac:dyDescent="0.2">
      <c r="A779" s="100"/>
      <c r="B779" s="97"/>
      <c r="C779" s="100"/>
      <c r="D779" s="186" t="s">
        <v>221</v>
      </c>
      <c r="E779" s="100"/>
      <c r="F779" s="187" t="s">
        <v>1239</v>
      </c>
      <c r="G779" s="100"/>
      <c r="H779" s="100"/>
      <c r="I779" s="100"/>
      <c r="J779" s="100"/>
      <c r="K779" s="100"/>
      <c r="L779" s="97"/>
      <c r="M779" s="188"/>
      <c r="N779" s="189"/>
      <c r="O779" s="190"/>
      <c r="P779" s="190"/>
      <c r="Q779" s="190"/>
      <c r="R779" s="190"/>
      <c r="S779" s="190"/>
      <c r="T779" s="191"/>
      <c r="U779" s="100"/>
      <c r="V779" s="100"/>
      <c r="W779" s="100"/>
      <c r="X779" s="100"/>
      <c r="Y779" s="100"/>
      <c r="Z779" s="100"/>
      <c r="AA779" s="100"/>
      <c r="AB779" s="100"/>
      <c r="AC779" s="100"/>
      <c r="AD779" s="100"/>
      <c r="AE779" s="100"/>
      <c r="AT779" s="88" t="s">
        <v>221</v>
      </c>
      <c r="AU779" s="88" t="s">
        <v>82</v>
      </c>
    </row>
    <row r="780" spans="1:65" s="192" customFormat="1" x14ac:dyDescent="0.2">
      <c r="B780" s="193"/>
      <c r="D780" s="186" t="s">
        <v>131</v>
      </c>
      <c r="E780" s="194" t="s">
        <v>1</v>
      </c>
      <c r="F780" s="195" t="s">
        <v>1240</v>
      </c>
      <c r="H780" s="196">
        <v>1279.038</v>
      </c>
      <c r="L780" s="193"/>
      <c r="M780" s="197"/>
      <c r="N780" s="198"/>
      <c r="O780" s="198"/>
      <c r="P780" s="198"/>
      <c r="Q780" s="198"/>
      <c r="R780" s="198"/>
      <c r="S780" s="198"/>
      <c r="T780" s="199"/>
      <c r="AT780" s="194" t="s">
        <v>131</v>
      </c>
      <c r="AU780" s="194" t="s">
        <v>82</v>
      </c>
      <c r="AV780" s="192" t="s">
        <v>82</v>
      </c>
      <c r="AW780" s="192" t="s">
        <v>28</v>
      </c>
      <c r="AX780" s="192" t="s">
        <v>80</v>
      </c>
      <c r="AY780" s="194" t="s">
        <v>124</v>
      </c>
    </row>
    <row r="781" spans="1:65" s="99" customFormat="1" ht="21.75" customHeight="1" x14ac:dyDescent="0.2">
      <c r="A781" s="100"/>
      <c r="B781" s="97"/>
      <c r="C781" s="173">
        <v>195</v>
      </c>
      <c r="D781" s="173" t="s">
        <v>125</v>
      </c>
      <c r="E781" s="174" t="s">
        <v>1242</v>
      </c>
      <c r="F781" s="175" t="s">
        <v>1243</v>
      </c>
      <c r="G781" s="176" t="s">
        <v>730</v>
      </c>
      <c r="H781" s="177">
        <v>7250.07</v>
      </c>
      <c r="I781" s="86">
        <v>0</v>
      </c>
      <c r="J781" s="178">
        <f>ROUND(I781*H781,2)</f>
        <v>0</v>
      </c>
      <c r="K781" s="179"/>
      <c r="L781" s="97"/>
      <c r="M781" s="180" t="s">
        <v>1</v>
      </c>
      <c r="N781" s="181" t="s">
        <v>37</v>
      </c>
      <c r="O781" s="182">
        <v>6.0000000000000001E-3</v>
      </c>
      <c r="P781" s="182">
        <f>O781*H781</f>
        <v>43.500419999999998</v>
      </c>
      <c r="Q781" s="182">
        <v>0</v>
      </c>
      <c r="R781" s="182">
        <f>Q781*H781</f>
        <v>0</v>
      </c>
      <c r="S781" s="182">
        <v>0</v>
      </c>
      <c r="T781" s="183">
        <f>S781*H781</f>
        <v>0</v>
      </c>
      <c r="U781" s="100"/>
      <c r="V781" s="100"/>
      <c r="W781" s="100"/>
      <c r="X781" s="100"/>
      <c r="Y781" s="100"/>
      <c r="Z781" s="100"/>
      <c r="AA781" s="100"/>
      <c r="AB781" s="100"/>
      <c r="AC781" s="100"/>
      <c r="AD781" s="100"/>
      <c r="AE781" s="100"/>
      <c r="AR781" s="184" t="s">
        <v>129</v>
      </c>
      <c r="AT781" s="184" t="s">
        <v>125</v>
      </c>
      <c r="AU781" s="184" t="s">
        <v>82</v>
      </c>
      <c r="AY781" s="88" t="s">
        <v>124</v>
      </c>
      <c r="BE781" s="185">
        <f>IF(N781="základní",J781,0)</f>
        <v>0</v>
      </c>
      <c r="BF781" s="185">
        <f>IF(N781="snížená",J781,0)</f>
        <v>0</v>
      </c>
      <c r="BG781" s="185">
        <f>IF(N781="zákl. přenesená",J781,0)</f>
        <v>0</v>
      </c>
      <c r="BH781" s="185">
        <f>IF(N781="sníž. přenesená",J781,0)</f>
        <v>0</v>
      </c>
      <c r="BI781" s="185">
        <f>IF(N781="nulová",J781,0)</f>
        <v>0</v>
      </c>
      <c r="BJ781" s="88" t="s">
        <v>80</v>
      </c>
      <c r="BK781" s="185">
        <f>ROUND(I781*H781,2)</f>
        <v>0</v>
      </c>
      <c r="BL781" s="88" t="s">
        <v>129</v>
      </c>
      <c r="BM781" s="184" t="s">
        <v>1244</v>
      </c>
    </row>
    <row r="782" spans="1:65" s="99" customFormat="1" ht="48" x14ac:dyDescent="0.2">
      <c r="A782" s="100"/>
      <c r="B782" s="97"/>
      <c r="C782" s="100"/>
      <c r="D782" s="186" t="s">
        <v>221</v>
      </c>
      <c r="E782" s="100"/>
      <c r="F782" s="187" t="s">
        <v>1239</v>
      </c>
      <c r="G782" s="100"/>
      <c r="H782" s="100"/>
      <c r="I782" s="100"/>
      <c r="J782" s="100"/>
      <c r="K782" s="100"/>
      <c r="L782" s="97"/>
      <c r="M782" s="188"/>
      <c r="N782" s="189"/>
      <c r="O782" s="190"/>
      <c r="P782" s="190"/>
      <c r="Q782" s="190"/>
      <c r="R782" s="190"/>
      <c r="S782" s="190"/>
      <c r="T782" s="191"/>
      <c r="U782" s="100"/>
      <c r="V782" s="100"/>
      <c r="W782" s="100"/>
      <c r="X782" s="100"/>
      <c r="Y782" s="100"/>
      <c r="Z782" s="100"/>
      <c r="AA782" s="100"/>
      <c r="AB782" s="100"/>
      <c r="AC782" s="100"/>
      <c r="AD782" s="100"/>
      <c r="AE782" s="100"/>
      <c r="AT782" s="88" t="s">
        <v>221</v>
      </c>
      <c r="AU782" s="88" t="s">
        <v>82</v>
      </c>
    </row>
    <row r="783" spans="1:65" s="192" customFormat="1" x14ac:dyDescent="0.2">
      <c r="B783" s="193"/>
      <c r="D783" s="186" t="s">
        <v>131</v>
      </c>
      <c r="E783" s="194" t="s">
        <v>1</v>
      </c>
      <c r="F783" s="195" t="s">
        <v>1245</v>
      </c>
      <c r="H783" s="196">
        <v>2608.1219999999998</v>
      </c>
      <c r="L783" s="193"/>
      <c r="M783" s="197"/>
      <c r="N783" s="198"/>
      <c r="O783" s="198"/>
      <c r="P783" s="198"/>
      <c r="Q783" s="198"/>
      <c r="R783" s="198"/>
      <c r="S783" s="198"/>
      <c r="T783" s="199"/>
      <c r="AT783" s="194" t="s">
        <v>131</v>
      </c>
      <c r="AU783" s="194" t="s">
        <v>82</v>
      </c>
      <c r="AV783" s="192" t="s">
        <v>82</v>
      </c>
      <c r="AW783" s="192" t="s">
        <v>28</v>
      </c>
      <c r="AX783" s="192" t="s">
        <v>72</v>
      </c>
      <c r="AY783" s="194" t="s">
        <v>124</v>
      </c>
    </row>
    <row r="784" spans="1:65" s="192" customFormat="1" x14ac:dyDescent="0.2">
      <c r="B784" s="193"/>
      <c r="D784" s="186" t="s">
        <v>131</v>
      </c>
      <c r="E784" s="194" t="s">
        <v>1</v>
      </c>
      <c r="F784" s="195" t="s">
        <v>1246</v>
      </c>
      <c r="H784" s="196">
        <v>4641.9480000000003</v>
      </c>
      <c r="L784" s="193"/>
      <c r="M784" s="197"/>
      <c r="N784" s="198"/>
      <c r="O784" s="198"/>
      <c r="P784" s="198"/>
      <c r="Q784" s="198"/>
      <c r="R784" s="198"/>
      <c r="S784" s="198"/>
      <c r="T784" s="199"/>
      <c r="AT784" s="194" t="s">
        <v>131</v>
      </c>
      <c r="AU784" s="194" t="s">
        <v>82</v>
      </c>
      <c r="AV784" s="192" t="s">
        <v>82</v>
      </c>
      <c r="AW784" s="192" t="s">
        <v>28</v>
      </c>
      <c r="AX784" s="192" t="s">
        <v>72</v>
      </c>
      <c r="AY784" s="194" t="s">
        <v>124</v>
      </c>
    </row>
    <row r="785" spans="1:65" s="210" customFormat="1" x14ac:dyDescent="0.2">
      <c r="B785" s="211"/>
      <c r="D785" s="186" t="s">
        <v>131</v>
      </c>
      <c r="E785" s="212" t="s">
        <v>1</v>
      </c>
      <c r="F785" s="213" t="s">
        <v>140</v>
      </c>
      <c r="H785" s="214">
        <v>7250.07</v>
      </c>
      <c r="L785" s="211"/>
      <c r="M785" s="215"/>
      <c r="N785" s="216"/>
      <c r="O785" s="216"/>
      <c r="P785" s="216"/>
      <c r="Q785" s="216"/>
      <c r="R785" s="216"/>
      <c r="S785" s="216"/>
      <c r="T785" s="217"/>
      <c r="AT785" s="212" t="s">
        <v>131</v>
      </c>
      <c r="AU785" s="212" t="s">
        <v>82</v>
      </c>
      <c r="AV785" s="210" t="s">
        <v>129</v>
      </c>
      <c r="AW785" s="210" t="s">
        <v>28</v>
      </c>
      <c r="AX785" s="210" t="s">
        <v>80</v>
      </c>
      <c r="AY785" s="212" t="s">
        <v>124</v>
      </c>
    </row>
    <row r="786" spans="1:65" s="162" customFormat="1" ht="22.95" customHeight="1" x14ac:dyDescent="0.25">
      <c r="B786" s="163"/>
      <c r="D786" s="164" t="s">
        <v>71</v>
      </c>
      <c r="E786" s="208" t="s">
        <v>129</v>
      </c>
      <c r="F786" s="208" t="s">
        <v>1247</v>
      </c>
      <c r="J786" s="209">
        <f>BK786</f>
        <v>0</v>
      </c>
      <c r="L786" s="163"/>
      <c r="M786" s="167"/>
      <c r="N786" s="168"/>
      <c r="O786" s="168"/>
      <c r="P786" s="169">
        <f>SUM(P787:P806)</f>
        <v>97.139531000000019</v>
      </c>
      <c r="Q786" s="168"/>
      <c r="R786" s="169">
        <f>SUM(R787:R806)</f>
        <v>2.9899420000000001</v>
      </c>
      <c r="S786" s="168"/>
      <c r="T786" s="170">
        <f>SUM(T787:T806)</f>
        <v>0</v>
      </c>
      <c r="AR786" s="164" t="s">
        <v>80</v>
      </c>
      <c r="AT786" s="171" t="s">
        <v>71</v>
      </c>
      <c r="AU786" s="171" t="s">
        <v>80</v>
      </c>
      <c r="AY786" s="164" t="s">
        <v>124</v>
      </c>
      <c r="BK786" s="172">
        <f>SUM(BK787:BK806)</f>
        <v>0</v>
      </c>
    </row>
    <row r="787" spans="1:65" s="99" customFormat="1" ht="21.75" customHeight="1" x14ac:dyDescent="0.2">
      <c r="A787" s="100"/>
      <c r="B787" s="97"/>
      <c r="C787" s="173">
        <v>196</v>
      </c>
      <c r="D787" s="173" t="s">
        <v>125</v>
      </c>
      <c r="E787" s="174" t="s">
        <v>1249</v>
      </c>
      <c r="F787" s="175" t="s">
        <v>1250</v>
      </c>
      <c r="G787" s="176" t="s">
        <v>128</v>
      </c>
      <c r="H787" s="177">
        <v>473.47699999999998</v>
      </c>
      <c r="I787" s="86">
        <v>0</v>
      </c>
      <c r="J787" s="178">
        <f>ROUND(I787*H787,2)</f>
        <v>0</v>
      </c>
      <c r="K787" s="179"/>
      <c r="L787" s="97"/>
      <c r="M787" s="180" t="s">
        <v>1</v>
      </c>
      <c r="N787" s="181" t="s">
        <v>37</v>
      </c>
      <c r="O787" s="182">
        <v>0.09</v>
      </c>
      <c r="P787" s="182">
        <f>O787*H787</f>
        <v>42.612929999999999</v>
      </c>
      <c r="Q787" s="182">
        <v>0</v>
      </c>
      <c r="R787" s="182">
        <f>Q787*H787</f>
        <v>0</v>
      </c>
      <c r="S787" s="182">
        <v>0</v>
      </c>
      <c r="T787" s="183">
        <f>S787*H787</f>
        <v>0</v>
      </c>
      <c r="U787" s="100"/>
      <c r="V787" s="100"/>
      <c r="W787" s="100"/>
      <c r="X787" s="100"/>
      <c r="Y787" s="100"/>
      <c r="Z787" s="100"/>
      <c r="AA787" s="100"/>
      <c r="AB787" s="100"/>
      <c r="AC787" s="100"/>
      <c r="AD787" s="100"/>
      <c r="AE787" s="100"/>
      <c r="AR787" s="184" t="s">
        <v>129</v>
      </c>
      <c r="AT787" s="184" t="s">
        <v>125</v>
      </c>
      <c r="AU787" s="184" t="s">
        <v>82</v>
      </c>
      <c r="AY787" s="88" t="s">
        <v>124</v>
      </c>
      <c r="BE787" s="185">
        <f>IF(N787="základní",J787,0)</f>
        <v>0</v>
      </c>
      <c r="BF787" s="185">
        <f>IF(N787="snížená",J787,0)</f>
        <v>0</v>
      </c>
      <c r="BG787" s="185">
        <f>IF(N787="zákl. přenesená",J787,0)</f>
        <v>0</v>
      </c>
      <c r="BH787" s="185">
        <f>IF(N787="sníž. přenesená",J787,0)</f>
        <v>0</v>
      </c>
      <c r="BI787" s="185">
        <f>IF(N787="nulová",J787,0)</f>
        <v>0</v>
      </c>
      <c r="BJ787" s="88" t="s">
        <v>80</v>
      </c>
      <c r="BK787" s="185">
        <f>ROUND(I787*H787,2)</f>
        <v>0</v>
      </c>
      <c r="BL787" s="88" t="s">
        <v>129</v>
      </c>
      <c r="BM787" s="184" t="s">
        <v>1251</v>
      </c>
    </row>
    <row r="788" spans="1:65" s="192" customFormat="1" x14ac:dyDescent="0.2">
      <c r="B788" s="193"/>
      <c r="D788" s="186" t="s">
        <v>131</v>
      </c>
      <c r="E788" s="194" t="s">
        <v>1</v>
      </c>
      <c r="F788" s="195" t="s">
        <v>1252</v>
      </c>
      <c r="H788" s="196">
        <v>323.47699999999998</v>
      </c>
      <c r="L788" s="193"/>
      <c r="M788" s="197"/>
      <c r="N788" s="198"/>
      <c r="O788" s="198"/>
      <c r="P788" s="198"/>
      <c r="Q788" s="198"/>
      <c r="R788" s="198"/>
      <c r="S788" s="198"/>
      <c r="T788" s="199"/>
      <c r="AT788" s="194" t="s">
        <v>131</v>
      </c>
      <c r="AU788" s="194" t="s">
        <v>82</v>
      </c>
      <c r="AV788" s="192" t="s">
        <v>82</v>
      </c>
      <c r="AW788" s="192" t="s">
        <v>28</v>
      </c>
      <c r="AX788" s="192" t="s">
        <v>72</v>
      </c>
      <c r="AY788" s="194" t="s">
        <v>124</v>
      </c>
    </row>
    <row r="789" spans="1:65" s="192" customFormat="1" x14ac:dyDescent="0.2">
      <c r="B789" s="193"/>
      <c r="D789" s="186" t="s">
        <v>131</v>
      </c>
      <c r="E789" s="194" t="s">
        <v>1</v>
      </c>
      <c r="F789" s="195" t="s">
        <v>1253</v>
      </c>
      <c r="H789" s="196">
        <v>150</v>
      </c>
      <c r="L789" s="193"/>
      <c r="M789" s="197"/>
      <c r="N789" s="198"/>
      <c r="O789" s="198"/>
      <c r="P789" s="198"/>
      <c r="Q789" s="198"/>
      <c r="R789" s="198"/>
      <c r="S789" s="198"/>
      <c r="T789" s="199"/>
      <c r="AT789" s="194" t="s">
        <v>131</v>
      </c>
      <c r="AU789" s="194" t="s">
        <v>82</v>
      </c>
      <c r="AV789" s="192" t="s">
        <v>82</v>
      </c>
      <c r="AW789" s="192" t="s">
        <v>28</v>
      </c>
      <c r="AX789" s="192" t="s">
        <v>72</v>
      </c>
      <c r="AY789" s="194" t="s">
        <v>124</v>
      </c>
    </row>
    <row r="790" spans="1:65" s="210" customFormat="1" x14ac:dyDescent="0.2">
      <c r="B790" s="211"/>
      <c r="D790" s="186" t="s">
        <v>131</v>
      </c>
      <c r="E790" s="212" t="s">
        <v>1</v>
      </c>
      <c r="F790" s="213" t="s">
        <v>140</v>
      </c>
      <c r="H790" s="214">
        <v>473.47699999999998</v>
      </c>
      <c r="L790" s="211"/>
      <c r="M790" s="215"/>
      <c r="N790" s="216"/>
      <c r="O790" s="216"/>
      <c r="P790" s="216"/>
      <c r="Q790" s="216"/>
      <c r="R790" s="216"/>
      <c r="S790" s="216"/>
      <c r="T790" s="217"/>
      <c r="AT790" s="212" t="s">
        <v>131</v>
      </c>
      <c r="AU790" s="212" t="s">
        <v>82</v>
      </c>
      <c r="AV790" s="210" t="s">
        <v>129</v>
      </c>
      <c r="AW790" s="210" t="s">
        <v>28</v>
      </c>
      <c r="AX790" s="210" t="s">
        <v>80</v>
      </c>
      <c r="AY790" s="212" t="s">
        <v>124</v>
      </c>
    </row>
    <row r="791" spans="1:65" s="99" customFormat="1" ht="16.5" customHeight="1" x14ac:dyDescent="0.2">
      <c r="A791" s="100"/>
      <c r="B791" s="97"/>
      <c r="C791" s="173">
        <v>197</v>
      </c>
      <c r="D791" s="173" t="s">
        <v>125</v>
      </c>
      <c r="E791" s="174" t="s">
        <v>1255</v>
      </c>
      <c r="F791" s="175" t="s">
        <v>1256</v>
      </c>
      <c r="G791" s="176" t="s">
        <v>128</v>
      </c>
      <c r="H791" s="177">
        <v>473.47699999999998</v>
      </c>
      <c r="I791" s="86">
        <v>0</v>
      </c>
      <c r="J791" s="178">
        <f>ROUND(I791*H791,2)</f>
        <v>0</v>
      </c>
      <c r="K791" s="179"/>
      <c r="L791" s="97"/>
      <c r="M791" s="180" t="s">
        <v>1</v>
      </c>
      <c r="N791" s="181" t="s">
        <v>37</v>
      </c>
      <c r="O791" s="182">
        <v>5.5E-2</v>
      </c>
      <c r="P791" s="182">
        <f>O791*H791</f>
        <v>26.041235</v>
      </c>
      <c r="Q791" s="182">
        <v>0</v>
      </c>
      <c r="R791" s="182">
        <f>Q791*H791</f>
        <v>0</v>
      </c>
      <c r="S791" s="182">
        <v>0</v>
      </c>
      <c r="T791" s="183">
        <f>S791*H791</f>
        <v>0</v>
      </c>
      <c r="U791" s="100"/>
      <c r="V791" s="100"/>
      <c r="W791" s="100"/>
      <c r="X791" s="100"/>
      <c r="Y791" s="100"/>
      <c r="Z791" s="100"/>
      <c r="AA791" s="100"/>
      <c r="AB791" s="100"/>
      <c r="AC791" s="100"/>
      <c r="AD791" s="100"/>
      <c r="AE791" s="100"/>
      <c r="AR791" s="184" t="s">
        <v>129</v>
      </c>
      <c r="AT791" s="184" t="s">
        <v>125</v>
      </c>
      <c r="AU791" s="184" t="s">
        <v>82</v>
      </c>
      <c r="AY791" s="88" t="s">
        <v>124</v>
      </c>
      <c r="BE791" s="185">
        <f>IF(N791="základní",J791,0)</f>
        <v>0</v>
      </c>
      <c r="BF791" s="185">
        <f>IF(N791="snížená",J791,0)</f>
        <v>0</v>
      </c>
      <c r="BG791" s="185">
        <f>IF(N791="zákl. přenesená",J791,0)</f>
        <v>0</v>
      </c>
      <c r="BH791" s="185">
        <f>IF(N791="sníž. přenesená",J791,0)</f>
        <v>0</v>
      </c>
      <c r="BI791" s="185">
        <f>IF(N791="nulová",J791,0)</f>
        <v>0</v>
      </c>
      <c r="BJ791" s="88" t="s">
        <v>80</v>
      </c>
      <c r="BK791" s="185">
        <f>ROUND(I791*H791,2)</f>
        <v>0</v>
      </c>
      <c r="BL791" s="88" t="s">
        <v>129</v>
      </c>
      <c r="BM791" s="184" t="s">
        <v>1257</v>
      </c>
    </row>
    <row r="792" spans="1:65" s="192" customFormat="1" x14ac:dyDescent="0.2">
      <c r="B792" s="193"/>
      <c r="D792" s="186" t="s">
        <v>131</v>
      </c>
      <c r="E792" s="194" t="s">
        <v>1</v>
      </c>
      <c r="F792" s="195" t="s">
        <v>1252</v>
      </c>
      <c r="H792" s="196">
        <v>323.47699999999998</v>
      </c>
      <c r="L792" s="193"/>
      <c r="M792" s="197"/>
      <c r="N792" s="198"/>
      <c r="O792" s="198"/>
      <c r="P792" s="198"/>
      <c r="Q792" s="198"/>
      <c r="R792" s="198"/>
      <c r="S792" s="198"/>
      <c r="T792" s="199"/>
      <c r="AT792" s="194" t="s">
        <v>131</v>
      </c>
      <c r="AU792" s="194" t="s">
        <v>82</v>
      </c>
      <c r="AV792" s="192" t="s">
        <v>82</v>
      </c>
      <c r="AW792" s="192" t="s">
        <v>28</v>
      </c>
      <c r="AX792" s="192" t="s">
        <v>72</v>
      </c>
      <c r="AY792" s="194" t="s">
        <v>124</v>
      </c>
    </row>
    <row r="793" spans="1:65" s="192" customFormat="1" x14ac:dyDescent="0.2">
      <c r="B793" s="193"/>
      <c r="D793" s="186" t="s">
        <v>131</v>
      </c>
      <c r="E793" s="194" t="s">
        <v>1</v>
      </c>
      <c r="F793" s="195" t="s">
        <v>1253</v>
      </c>
      <c r="H793" s="196">
        <v>150</v>
      </c>
      <c r="L793" s="193"/>
      <c r="M793" s="197"/>
      <c r="N793" s="198"/>
      <c r="O793" s="198"/>
      <c r="P793" s="198"/>
      <c r="Q793" s="198"/>
      <c r="R793" s="198"/>
      <c r="S793" s="198"/>
      <c r="T793" s="199"/>
      <c r="AT793" s="194" t="s">
        <v>131</v>
      </c>
      <c r="AU793" s="194" t="s">
        <v>82</v>
      </c>
      <c r="AV793" s="192" t="s">
        <v>82</v>
      </c>
      <c r="AW793" s="192" t="s">
        <v>28</v>
      </c>
      <c r="AX793" s="192" t="s">
        <v>72</v>
      </c>
      <c r="AY793" s="194" t="s">
        <v>124</v>
      </c>
    </row>
    <row r="794" spans="1:65" s="210" customFormat="1" x14ac:dyDescent="0.2">
      <c r="B794" s="211"/>
      <c r="D794" s="186" t="s">
        <v>131</v>
      </c>
      <c r="E794" s="212" t="s">
        <v>1</v>
      </c>
      <c r="F794" s="213" t="s">
        <v>140</v>
      </c>
      <c r="H794" s="214">
        <v>473.47699999999998</v>
      </c>
      <c r="L794" s="211"/>
      <c r="M794" s="215"/>
      <c r="N794" s="216"/>
      <c r="O794" s="216"/>
      <c r="P794" s="216"/>
      <c r="Q794" s="216"/>
      <c r="R794" s="216"/>
      <c r="S794" s="216"/>
      <c r="T794" s="217"/>
      <c r="AT794" s="212" t="s">
        <v>131</v>
      </c>
      <c r="AU794" s="212" t="s">
        <v>82</v>
      </c>
      <c r="AV794" s="210" t="s">
        <v>129</v>
      </c>
      <c r="AW794" s="210" t="s">
        <v>28</v>
      </c>
      <c r="AX794" s="210" t="s">
        <v>80</v>
      </c>
      <c r="AY794" s="212" t="s">
        <v>124</v>
      </c>
    </row>
    <row r="795" spans="1:65" s="99" customFormat="1" ht="16.5" customHeight="1" x14ac:dyDescent="0.2">
      <c r="A795" s="100"/>
      <c r="B795" s="97"/>
      <c r="C795" s="218">
        <v>198</v>
      </c>
      <c r="D795" s="218" t="s">
        <v>467</v>
      </c>
      <c r="E795" s="219" t="s">
        <v>1259</v>
      </c>
      <c r="F795" s="220" t="s">
        <v>1260</v>
      </c>
      <c r="G795" s="221" t="s">
        <v>181</v>
      </c>
      <c r="H795" s="222">
        <v>14.204000000000001</v>
      </c>
      <c r="I795" s="231">
        <v>0</v>
      </c>
      <c r="J795" s="223">
        <f>ROUND(I795*H795,2)</f>
        <v>0</v>
      </c>
      <c r="K795" s="224"/>
      <c r="L795" s="225"/>
      <c r="M795" s="226" t="s">
        <v>1</v>
      </c>
      <c r="N795" s="227" t="s">
        <v>37</v>
      </c>
      <c r="O795" s="182">
        <v>0</v>
      </c>
      <c r="P795" s="182">
        <f>O795*H795</f>
        <v>0</v>
      </c>
      <c r="Q795" s="182">
        <v>0.21</v>
      </c>
      <c r="R795" s="182">
        <f>Q795*H795</f>
        <v>2.9828399999999999</v>
      </c>
      <c r="S795" s="182">
        <v>0</v>
      </c>
      <c r="T795" s="183">
        <f>S795*H795</f>
        <v>0</v>
      </c>
      <c r="U795" s="100"/>
      <c r="V795" s="100"/>
      <c r="W795" s="100"/>
      <c r="X795" s="100"/>
      <c r="Y795" s="100"/>
      <c r="Z795" s="100"/>
      <c r="AA795" s="100"/>
      <c r="AB795" s="100"/>
      <c r="AC795" s="100"/>
      <c r="AD795" s="100"/>
      <c r="AE795" s="100"/>
      <c r="AR795" s="184" t="s">
        <v>178</v>
      </c>
      <c r="AT795" s="184" t="s">
        <v>467</v>
      </c>
      <c r="AU795" s="184" t="s">
        <v>82</v>
      </c>
      <c r="AY795" s="88" t="s">
        <v>124</v>
      </c>
      <c r="BE795" s="185">
        <f>IF(N795="základní",J795,0)</f>
        <v>0</v>
      </c>
      <c r="BF795" s="185">
        <f>IF(N795="snížená",J795,0)</f>
        <v>0</v>
      </c>
      <c r="BG795" s="185">
        <f>IF(N795="zákl. přenesená",J795,0)</f>
        <v>0</v>
      </c>
      <c r="BH795" s="185">
        <f>IF(N795="sníž. přenesená",J795,0)</f>
        <v>0</v>
      </c>
      <c r="BI795" s="185">
        <f>IF(N795="nulová",J795,0)</f>
        <v>0</v>
      </c>
      <c r="BJ795" s="88" t="s">
        <v>80</v>
      </c>
      <c r="BK795" s="185">
        <f>ROUND(I795*H795,2)</f>
        <v>0</v>
      </c>
      <c r="BL795" s="88" t="s">
        <v>129</v>
      </c>
      <c r="BM795" s="184" t="s">
        <v>1261</v>
      </c>
    </row>
    <row r="796" spans="1:65" s="192" customFormat="1" x14ac:dyDescent="0.2">
      <c r="B796" s="193"/>
      <c r="D796" s="186" t="s">
        <v>131</v>
      </c>
      <c r="F796" s="195" t="s">
        <v>1262</v>
      </c>
      <c r="H796" s="196">
        <v>14.204000000000001</v>
      </c>
      <c r="L796" s="193"/>
      <c r="M796" s="197"/>
      <c r="N796" s="198"/>
      <c r="O796" s="198"/>
      <c r="P796" s="198"/>
      <c r="Q796" s="198"/>
      <c r="R796" s="198"/>
      <c r="S796" s="198"/>
      <c r="T796" s="199"/>
      <c r="AT796" s="194" t="s">
        <v>131</v>
      </c>
      <c r="AU796" s="194" t="s">
        <v>82</v>
      </c>
      <c r="AV796" s="192" t="s">
        <v>82</v>
      </c>
      <c r="AW796" s="192" t="s">
        <v>3</v>
      </c>
      <c r="AX796" s="192" t="s">
        <v>80</v>
      </c>
      <c r="AY796" s="194" t="s">
        <v>124</v>
      </c>
    </row>
    <row r="797" spans="1:65" s="99" customFormat="1" ht="21.75" customHeight="1" x14ac:dyDescent="0.2">
      <c r="A797" s="100"/>
      <c r="B797" s="97"/>
      <c r="C797" s="173">
        <v>199</v>
      </c>
      <c r="D797" s="173" t="s">
        <v>125</v>
      </c>
      <c r="E797" s="174" t="s">
        <v>1264</v>
      </c>
      <c r="F797" s="175" t="s">
        <v>1265</v>
      </c>
      <c r="G797" s="176" t="s">
        <v>128</v>
      </c>
      <c r="H797" s="177">
        <v>473.47699999999998</v>
      </c>
      <c r="I797" s="86">
        <v>0</v>
      </c>
      <c r="J797" s="178">
        <f>ROUND(I797*H797,2)</f>
        <v>0</v>
      </c>
      <c r="K797" s="179"/>
      <c r="L797" s="97"/>
      <c r="M797" s="180" t="s">
        <v>1</v>
      </c>
      <c r="N797" s="181" t="s">
        <v>37</v>
      </c>
      <c r="O797" s="182">
        <v>5.8000000000000003E-2</v>
      </c>
      <c r="P797" s="182">
        <f>O797*H797</f>
        <v>27.461666000000001</v>
      </c>
      <c r="Q797" s="182">
        <v>0</v>
      </c>
      <c r="R797" s="182">
        <f>Q797*H797</f>
        <v>0</v>
      </c>
      <c r="S797" s="182">
        <v>0</v>
      </c>
      <c r="T797" s="183">
        <f>S797*H797</f>
        <v>0</v>
      </c>
      <c r="U797" s="100"/>
      <c r="V797" s="100"/>
      <c r="W797" s="100"/>
      <c r="X797" s="100"/>
      <c r="Y797" s="100"/>
      <c r="Z797" s="100"/>
      <c r="AA797" s="100"/>
      <c r="AB797" s="100"/>
      <c r="AC797" s="100"/>
      <c r="AD797" s="100"/>
      <c r="AE797" s="100"/>
      <c r="AR797" s="184" t="s">
        <v>129</v>
      </c>
      <c r="AT797" s="184" t="s">
        <v>125</v>
      </c>
      <c r="AU797" s="184" t="s">
        <v>82</v>
      </c>
      <c r="AY797" s="88" t="s">
        <v>124</v>
      </c>
      <c r="BE797" s="185">
        <f>IF(N797="základní",J797,0)</f>
        <v>0</v>
      </c>
      <c r="BF797" s="185">
        <f>IF(N797="snížená",J797,0)</f>
        <v>0</v>
      </c>
      <c r="BG797" s="185">
        <f>IF(N797="zákl. přenesená",J797,0)</f>
        <v>0</v>
      </c>
      <c r="BH797" s="185">
        <f>IF(N797="sníž. přenesená",J797,0)</f>
        <v>0</v>
      </c>
      <c r="BI797" s="185">
        <f>IF(N797="nulová",J797,0)</f>
        <v>0</v>
      </c>
      <c r="BJ797" s="88" t="s">
        <v>80</v>
      </c>
      <c r="BK797" s="185">
        <f>ROUND(I797*H797,2)</f>
        <v>0</v>
      </c>
      <c r="BL797" s="88" t="s">
        <v>129</v>
      </c>
      <c r="BM797" s="184" t="s">
        <v>1266</v>
      </c>
    </row>
    <row r="798" spans="1:65" s="192" customFormat="1" x14ac:dyDescent="0.2">
      <c r="B798" s="193"/>
      <c r="D798" s="186" t="s">
        <v>131</v>
      </c>
      <c r="E798" s="194" t="s">
        <v>1</v>
      </c>
      <c r="F798" s="195" t="s">
        <v>1252</v>
      </c>
      <c r="H798" s="196">
        <v>323.47699999999998</v>
      </c>
      <c r="L798" s="193"/>
      <c r="M798" s="197"/>
      <c r="N798" s="198"/>
      <c r="O798" s="198"/>
      <c r="P798" s="198"/>
      <c r="Q798" s="198"/>
      <c r="R798" s="198"/>
      <c r="S798" s="198"/>
      <c r="T798" s="199"/>
      <c r="AT798" s="194" t="s">
        <v>131</v>
      </c>
      <c r="AU798" s="194" t="s">
        <v>82</v>
      </c>
      <c r="AV798" s="192" t="s">
        <v>82</v>
      </c>
      <c r="AW798" s="192" t="s">
        <v>28</v>
      </c>
      <c r="AX798" s="192" t="s">
        <v>72</v>
      </c>
      <c r="AY798" s="194" t="s">
        <v>124</v>
      </c>
    </row>
    <row r="799" spans="1:65" s="192" customFormat="1" x14ac:dyDescent="0.2">
      <c r="B799" s="193"/>
      <c r="D799" s="186" t="s">
        <v>131</v>
      </c>
      <c r="E799" s="194" t="s">
        <v>1</v>
      </c>
      <c r="F799" s="195" t="s">
        <v>1253</v>
      </c>
      <c r="H799" s="196">
        <v>150</v>
      </c>
      <c r="L799" s="193"/>
      <c r="M799" s="197"/>
      <c r="N799" s="198"/>
      <c r="O799" s="198"/>
      <c r="P799" s="198"/>
      <c r="Q799" s="198"/>
      <c r="R799" s="198"/>
      <c r="S799" s="198"/>
      <c r="T799" s="199"/>
      <c r="AT799" s="194" t="s">
        <v>131</v>
      </c>
      <c r="AU799" s="194" t="s">
        <v>82</v>
      </c>
      <c r="AV799" s="192" t="s">
        <v>82</v>
      </c>
      <c r="AW799" s="192" t="s">
        <v>28</v>
      </c>
      <c r="AX799" s="192" t="s">
        <v>72</v>
      </c>
      <c r="AY799" s="194" t="s">
        <v>124</v>
      </c>
    </row>
    <row r="800" spans="1:65" s="210" customFormat="1" x14ac:dyDescent="0.2">
      <c r="B800" s="211"/>
      <c r="D800" s="186" t="s">
        <v>131</v>
      </c>
      <c r="E800" s="212" t="s">
        <v>1</v>
      </c>
      <c r="F800" s="213" t="s">
        <v>140</v>
      </c>
      <c r="H800" s="214">
        <v>473.47699999999998</v>
      </c>
      <c r="L800" s="211"/>
      <c r="M800" s="215"/>
      <c r="N800" s="216"/>
      <c r="O800" s="216"/>
      <c r="P800" s="216"/>
      <c r="Q800" s="216"/>
      <c r="R800" s="216"/>
      <c r="S800" s="216"/>
      <c r="T800" s="217"/>
      <c r="AT800" s="212" t="s">
        <v>131</v>
      </c>
      <c r="AU800" s="212" t="s">
        <v>82</v>
      </c>
      <c r="AV800" s="210" t="s">
        <v>129</v>
      </c>
      <c r="AW800" s="210" t="s">
        <v>28</v>
      </c>
      <c r="AX800" s="210" t="s">
        <v>80</v>
      </c>
      <c r="AY800" s="212" t="s">
        <v>124</v>
      </c>
    </row>
    <row r="801" spans="1:65" s="99" customFormat="1" ht="16.5" customHeight="1" x14ac:dyDescent="0.2">
      <c r="A801" s="100"/>
      <c r="B801" s="97"/>
      <c r="C801" s="218">
        <v>200</v>
      </c>
      <c r="D801" s="218" t="s">
        <v>467</v>
      </c>
      <c r="E801" s="219" t="s">
        <v>1268</v>
      </c>
      <c r="F801" s="220" t="s">
        <v>1269</v>
      </c>
      <c r="G801" s="221" t="s">
        <v>601</v>
      </c>
      <c r="H801" s="222">
        <v>7.1020000000000003</v>
      </c>
      <c r="I801" s="231">
        <v>0</v>
      </c>
      <c r="J801" s="223">
        <f>ROUND(I801*H801,2)</f>
        <v>0</v>
      </c>
      <c r="K801" s="224"/>
      <c r="L801" s="225"/>
      <c r="M801" s="226" t="s">
        <v>1</v>
      </c>
      <c r="N801" s="227" t="s">
        <v>37</v>
      </c>
      <c r="O801" s="182">
        <v>0</v>
      </c>
      <c r="P801" s="182">
        <f>O801*H801</f>
        <v>0</v>
      </c>
      <c r="Q801" s="182">
        <v>1E-3</v>
      </c>
      <c r="R801" s="182">
        <f>Q801*H801</f>
        <v>7.1020000000000007E-3</v>
      </c>
      <c r="S801" s="182">
        <v>0</v>
      </c>
      <c r="T801" s="183">
        <f>S801*H801</f>
        <v>0</v>
      </c>
      <c r="U801" s="100"/>
      <c r="V801" s="100"/>
      <c r="W801" s="100"/>
      <c r="X801" s="100"/>
      <c r="Y801" s="100"/>
      <c r="Z801" s="100"/>
      <c r="AA801" s="100"/>
      <c r="AB801" s="100"/>
      <c r="AC801" s="100"/>
      <c r="AD801" s="100"/>
      <c r="AE801" s="100"/>
      <c r="AR801" s="184" t="s">
        <v>178</v>
      </c>
      <c r="AT801" s="184" t="s">
        <v>467</v>
      </c>
      <c r="AU801" s="184" t="s">
        <v>82</v>
      </c>
      <c r="AY801" s="88" t="s">
        <v>124</v>
      </c>
      <c r="BE801" s="185">
        <f>IF(N801="základní",J801,0)</f>
        <v>0</v>
      </c>
      <c r="BF801" s="185">
        <f>IF(N801="snížená",J801,0)</f>
        <v>0</v>
      </c>
      <c r="BG801" s="185">
        <f>IF(N801="zákl. přenesená",J801,0)</f>
        <v>0</v>
      </c>
      <c r="BH801" s="185">
        <f>IF(N801="sníž. přenesená",J801,0)</f>
        <v>0</v>
      </c>
      <c r="BI801" s="185">
        <f>IF(N801="nulová",J801,0)</f>
        <v>0</v>
      </c>
      <c r="BJ801" s="88" t="s">
        <v>80</v>
      </c>
      <c r="BK801" s="185">
        <f>ROUND(I801*H801,2)</f>
        <v>0</v>
      </c>
      <c r="BL801" s="88" t="s">
        <v>129</v>
      </c>
      <c r="BM801" s="184" t="s">
        <v>1270</v>
      </c>
    </row>
    <row r="802" spans="1:65" s="192" customFormat="1" x14ac:dyDescent="0.2">
      <c r="B802" s="193"/>
      <c r="D802" s="186" t="s">
        <v>131</v>
      </c>
      <c r="F802" s="195" t="s">
        <v>1271</v>
      </c>
      <c r="H802" s="196">
        <v>7.1020000000000003</v>
      </c>
      <c r="L802" s="193"/>
      <c r="M802" s="197"/>
      <c r="N802" s="198"/>
      <c r="O802" s="198"/>
      <c r="P802" s="198"/>
      <c r="Q802" s="198"/>
      <c r="R802" s="198"/>
      <c r="S802" s="198"/>
      <c r="T802" s="199"/>
      <c r="AT802" s="194" t="s">
        <v>131</v>
      </c>
      <c r="AU802" s="194" t="s">
        <v>82</v>
      </c>
      <c r="AV802" s="192" t="s">
        <v>82</v>
      </c>
      <c r="AW802" s="192" t="s">
        <v>3</v>
      </c>
      <c r="AX802" s="192" t="s">
        <v>80</v>
      </c>
      <c r="AY802" s="194" t="s">
        <v>124</v>
      </c>
    </row>
    <row r="803" spans="1:65" s="99" customFormat="1" ht="21.75" customHeight="1" x14ac:dyDescent="0.2">
      <c r="A803" s="100"/>
      <c r="B803" s="97"/>
      <c r="C803" s="173">
        <v>201</v>
      </c>
      <c r="D803" s="173" t="s">
        <v>125</v>
      </c>
      <c r="E803" s="174" t="s">
        <v>1273</v>
      </c>
      <c r="F803" s="175" t="s">
        <v>1274</v>
      </c>
      <c r="G803" s="176" t="s">
        <v>730</v>
      </c>
      <c r="H803" s="177">
        <v>0.28999999999999998</v>
      </c>
      <c r="I803" s="86">
        <v>0</v>
      </c>
      <c r="J803" s="178">
        <f>ROUND(I803*H803,2)</f>
        <v>0</v>
      </c>
      <c r="K803" s="179"/>
      <c r="L803" s="97"/>
      <c r="M803" s="180" t="s">
        <v>1</v>
      </c>
      <c r="N803" s="181" t="s">
        <v>37</v>
      </c>
      <c r="O803" s="182">
        <v>3.53</v>
      </c>
      <c r="P803" s="182">
        <f>O803*H803</f>
        <v>1.0236999999999998</v>
      </c>
      <c r="Q803" s="182">
        <v>0</v>
      </c>
      <c r="R803" s="182">
        <f>Q803*H803</f>
        <v>0</v>
      </c>
      <c r="S803" s="182">
        <v>0</v>
      </c>
      <c r="T803" s="183">
        <f>S803*H803</f>
        <v>0</v>
      </c>
      <c r="U803" s="100"/>
      <c r="V803" s="100"/>
      <c r="W803" s="100"/>
      <c r="X803" s="100"/>
      <c r="Y803" s="100"/>
      <c r="Z803" s="100"/>
      <c r="AA803" s="100"/>
      <c r="AB803" s="100"/>
      <c r="AC803" s="100"/>
      <c r="AD803" s="100"/>
      <c r="AE803" s="100"/>
      <c r="AR803" s="184" t="s">
        <v>129</v>
      </c>
      <c r="AT803" s="184" t="s">
        <v>125</v>
      </c>
      <c r="AU803" s="184" t="s">
        <v>82</v>
      </c>
      <c r="AY803" s="88" t="s">
        <v>124</v>
      </c>
      <c r="BE803" s="185">
        <f>IF(N803="základní",J803,0)</f>
        <v>0</v>
      </c>
      <c r="BF803" s="185">
        <f>IF(N803="snížená",J803,0)</f>
        <v>0</v>
      </c>
      <c r="BG803" s="185">
        <f>IF(N803="zákl. přenesená",J803,0)</f>
        <v>0</v>
      </c>
      <c r="BH803" s="185">
        <f>IF(N803="sníž. přenesená",J803,0)</f>
        <v>0</v>
      </c>
      <c r="BI803" s="185">
        <f>IF(N803="nulová",J803,0)</f>
        <v>0</v>
      </c>
      <c r="BJ803" s="88" t="s">
        <v>80</v>
      </c>
      <c r="BK803" s="185">
        <f>ROUND(I803*H803,2)</f>
        <v>0</v>
      </c>
      <c r="BL803" s="88" t="s">
        <v>129</v>
      </c>
      <c r="BM803" s="184" t="s">
        <v>1275</v>
      </c>
    </row>
    <row r="804" spans="1:65" s="192" customFormat="1" x14ac:dyDescent="0.2">
      <c r="B804" s="193"/>
      <c r="D804" s="186" t="s">
        <v>131</v>
      </c>
      <c r="E804" s="194" t="s">
        <v>1</v>
      </c>
      <c r="F804" s="195" t="s">
        <v>1276</v>
      </c>
      <c r="H804" s="196">
        <v>0.28299999999999997</v>
      </c>
      <c r="L804" s="193"/>
      <c r="M804" s="197"/>
      <c r="N804" s="198"/>
      <c r="O804" s="198"/>
      <c r="P804" s="198"/>
      <c r="Q804" s="198"/>
      <c r="R804" s="198"/>
      <c r="S804" s="198"/>
      <c r="T804" s="199"/>
      <c r="AT804" s="194" t="s">
        <v>131</v>
      </c>
      <c r="AU804" s="194" t="s">
        <v>82</v>
      </c>
      <c r="AV804" s="192" t="s">
        <v>82</v>
      </c>
      <c r="AW804" s="192" t="s">
        <v>28</v>
      </c>
      <c r="AX804" s="192" t="s">
        <v>72</v>
      </c>
      <c r="AY804" s="194" t="s">
        <v>124</v>
      </c>
    </row>
    <row r="805" spans="1:65" s="192" customFormat="1" x14ac:dyDescent="0.2">
      <c r="B805" s="193"/>
      <c r="D805" s="186" t="s">
        <v>131</v>
      </c>
      <c r="E805" s="194" t="s">
        <v>1</v>
      </c>
      <c r="F805" s="195" t="s">
        <v>1277</v>
      </c>
      <c r="H805" s="196">
        <v>7.0000000000000001E-3</v>
      </c>
      <c r="L805" s="193"/>
      <c r="M805" s="197"/>
      <c r="N805" s="198"/>
      <c r="O805" s="198"/>
      <c r="P805" s="198"/>
      <c r="Q805" s="198"/>
      <c r="R805" s="198"/>
      <c r="S805" s="198"/>
      <c r="T805" s="199"/>
      <c r="AT805" s="194" t="s">
        <v>131</v>
      </c>
      <c r="AU805" s="194" t="s">
        <v>82</v>
      </c>
      <c r="AV805" s="192" t="s">
        <v>82</v>
      </c>
      <c r="AW805" s="192" t="s">
        <v>28</v>
      </c>
      <c r="AX805" s="192" t="s">
        <v>72</v>
      </c>
      <c r="AY805" s="194" t="s">
        <v>124</v>
      </c>
    </row>
    <row r="806" spans="1:65" s="210" customFormat="1" x14ac:dyDescent="0.2">
      <c r="B806" s="211"/>
      <c r="D806" s="186" t="s">
        <v>131</v>
      </c>
      <c r="E806" s="212" t="s">
        <v>1</v>
      </c>
      <c r="F806" s="213" t="s">
        <v>140</v>
      </c>
      <c r="H806" s="214">
        <v>0.28999999999999998</v>
      </c>
      <c r="L806" s="211"/>
      <c r="M806" s="215"/>
      <c r="N806" s="216"/>
      <c r="O806" s="216"/>
      <c r="P806" s="216"/>
      <c r="Q806" s="216"/>
      <c r="R806" s="216"/>
      <c r="S806" s="216"/>
      <c r="T806" s="217"/>
      <c r="AT806" s="212" t="s">
        <v>131</v>
      </c>
      <c r="AU806" s="212" t="s">
        <v>82</v>
      </c>
      <c r="AV806" s="210" t="s">
        <v>129</v>
      </c>
      <c r="AW806" s="210" t="s">
        <v>28</v>
      </c>
      <c r="AX806" s="210" t="s">
        <v>80</v>
      </c>
      <c r="AY806" s="212" t="s">
        <v>124</v>
      </c>
    </row>
    <row r="807" spans="1:65" s="162" customFormat="1" ht="22.95" customHeight="1" x14ac:dyDescent="0.25">
      <c r="B807" s="163"/>
      <c r="D807" s="164" t="s">
        <v>71</v>
      </c>
      <c r="E807" s="208" t="s">
        <v>157</v>
      </c>
      <c r="F807" s="208" t="s">
        <v>1278</v>
      </c>
      <c r="J807" s="209">
        <f>BK807</f>
        <v>0</v>
      </c>
      <c r="L807" s="163"/>
      <c r="M807" s="167"/>
      <c r="N807" s="168"/>
      <c r="O807" s="168"/>
      <c r="P807" s="169">
        <f>SUM(P808:P870)</f>
        <v>469.50242200000002</v>
      </c>
      <c r="Q807" s="168"/>
      <c r="R807" s="169">
        <f>SUM(R808:R870)</f>
        <v>90.002465919999992</v>
      </c>
      <c r="S807" s="168"/>
      <c r="T807" s="170">
        <f>SUM(T808:T870)</f>
        <v>0</v>
      </c>
      <c r="AR807" s="164" t="s">
        <v>80</v>
      </c>
      <c r="AT807" s="171" t="s">
        <v>71</v>
      </c>
      <c r="AU807" s="171" t="s">
        <v>80</v>
      </c>
      <c r="AY807" s="164" t="s">
        <v>124</v>
      </c>
      <c r="BK807" s="172">
        <f>SUM(BK808:BK870)</f>
        <v>0</v>
      </c>
    </row>
    <row r="808" spans="1:65" s="99" customFormat="1" ht="16.5" customHeight="1" x14ac:dyDescent="0.2">
      <c r="A808" s="100"/>
      <c r="B808" s="97"/>
      <c r="C808" s="173">
        <v>202</v>
      </c>
      <c r="D808" s="173" t="s">
        <v>125</v>
      </c>
      <c r="E808" s="174" t="s">
        <v>1280</v>
      </c>
      <c r="F808" s="175" t="s">
        <v>1281</v>
      </c>
      <c r="G808" s="176" t="s">
        <v>128</v>
      </c>
      <c r="H808" s="177">
        <v>481.50200000000001</v>
      </c>
      <c r="I808" s="86">
        <v>0</v>
      </c>
      <c r="J808" s="178">
        <f>ROUND(I808*H808,2)</f>
        <v>0</v>
      </c>
      <c r="K808" s="179"/>
      <c r="L808" s="97"/>
      <c r="M808" s="180" t="s">
        <v>1</v>
      </c>
      <c r="N808" s="181" t="s">
        <v>37</v>
      </c>
      <c r="O808" s="182">
        <v>2.5000000000000001E-2</v>
      </c>
      <c r="P808" s="182">
        <f>O808*H808</f>
        <v>12.037550000000001</v>
      </c>
      <c r="Q808" s="182">
        <v>0</v>
      </c>
      <c r="R808" s="182">
        <f>Q808*H808</f>
        <v>0</v>
      </c>
      <c r="S808" s="182">
        <v>0</v>
      </c>
      <c r="T808" s="183">
        <f>S808*H808</f>
        <v>0</v>
      </c>
      <c r="U808" s="100"/>
      <c r="V808" s="100"/>
      <c r="W808" s="100"/>
      <c r="X808" s="100"/>
      <c r="Y808" s="100"/>
      <c r="Z808" s="100"/>
      <c r="AA808" s="100"/>
      <c r="AB808" s="100"/>
      <c r="AC808" s="100"/>
      <c r="AD808" s="100"/>
      <c r="AE808" s="100"/>
      <c r="AR808" s="184" t="s">
        <v>129</v>
      </c>
      <c r="AT808" s="184" t="s">
        <v>125</v>
      </c>
      <c r="AU808" s="184" t="s">
        <v>82</v>
      </c>
      <c r="AY808" s="88" t="s">
        <v>124</v>
      </c>
      <c r="BE808" s="185">
        <f>IF(N808="základní",J808,0)</f>
        <v>0</v>
      </c>
      <c r="BF808" s="185">
        <f>IF(N808="snížená",J808,0)</f>
        <v>0</v>
      </c>
      <c r="BG808" s="185">
        <f>IF(N808="zákl. přenesená",J808,0)</f>
        <v>0</v>
      </c>
      <c r="BH808" s="185">
        <f>IF(N808="sníž. přenesená",J808,0)</f>
        <v>0</v>
      </c>
      <c r="BI808" s="185">
        <f>IF(N808="nulová",J808,0)</f>
        <v>0</v>
      </c>
      <c r="BJ808" s="88" t="s">
        <v>80</v>
      </c>
      <c r="BK808" s="185">
        <f>ROUND(I808*H808,2)</f>
        <v>0</v>
      </c>
      <c r="BL808" s="88" t="s">
        <v>129</v>
      </c>
      <c r="BM808" s="184" t="s">
        <v>1282</v>
      </c>
    </row>
    <row r="809" spans="1:65" s="192" customFormat="1" x14ac:dyDescent="0.2">
      <c r="B809" s="193"/>
      <c r="D809" s="186" t="s">
        <v>131</v>
      </c>
      <c r="E809" s="194" t="s">
        <v>1</v>
      </c>
      <c r="F809" s="195" t="s">
        <v>1283</v>
      </c>
      <c r="H809" s="196">
        <v>481.50200000000001</v>
      </c>
      <c r="L809" s="193"/>
      <c r="M809" s="197"/>
      <c r="N809" s="198"/>
      <c r="O809" s="198"/>
      <c r="P809" s="198"/>
      <c r="Q809" s="198"/>
      <c r="R809" s="198"/>
      <c r="S809" s="198"/>
      <c r="T809" s="199"/>
      <c r="AT809" s="194" t="s">
        <v>131</v>
      </c>
      <c r="AU809" s="194" t="s">
        <v>82</v>
      </c>
      <c r="AV809" s="192" t="s">
        <v>82</v>
      </c>
      <c r="AW809" s="192" t="s">
        <v>28</v>
      </c>
      <c r="AX809" s="192" t="s">
        <v>80</v>
      </c>
      <c r="AY809" s="194" t="s">
        <v>124</v>
      </c>
    </row>
    <row r="810" spans="1:65" s="99" customFormat="1" ht="16.5" customHeight="1" x14ac:dyDescent="0.2">
      <c r="A810" s="100"/>
      <c r="B810" s="97"/>
      <c r="C810" s="173">
        <v>203</v>
      </c>
      <c r="D810" s="173" t="s">
        <v>125</v>
      </c>
      <c r="E810" s="174" t="s">
        <v>1285</v>
      </c>
      <c r="F810" s="175" t="s">
        <v>1286</v>
      </c>
      <c r="G810" s="176" t="s">
        <v>128</v>
      </c>
      <c r="H810" s="177">
        <v>1.84</v>
      </c>
      <c r="I810" s="86">
        <v>0</v>
      </c>
      <c r="J810" s="178">
        <f>ROUND(I810*H810,2)</f>
        <v>0</v>
      </c>
      <c r="K810" s="179"/>
      <c r="L810" s="97"/>
      <c r="M810" s="180" t="s">
        <v>1</v>
      </c>
      <c r="N810" s="181" t="s">
        <v>37</v>
      </c>
      <c r="O810" s="182">
        <v>0.02</v>
      </c>
      <c r="P810" s="182">
        <f>O810*H810</f>
        <v>3.6799999999999999E-2</v>
      </c>
      <c r="Q810" s="182">
        <v>0</v>
      </c>
      <c r="R810" s="182">
        <f>Q810*H810</f>
        <v>0</v>
      </c>
      <c r="S810" s="182">
        <v>0</v>
      </c>
      <c r="T810" s="183">
        <f>S810*H810</f>
        <v>0</v>
      </c>
      <c r="U810" s="100"/>
      <c r="V810" s="100"/>
      <c r="W810" s="100"/>
      <c r="X810" s="100"/>
      <c r="Y810" s="100"/>
      <c r="Z810" s="100"/>
      <c r="AA810" s="100"/>
      <c r="AB810" s="100"/>
      <c r="AC810" s="100"/>
      <c r="AD810" s="100"/>
      <c r="AE810" s="100"/>
      <c r="AR810" s="184" t="s">
        <v>129</v>
      </c>
      <c r="AT810" s="184" t="s">
        <v>125</v>
      </c>
      <c r="AU810" s="184" t="s">
        <v>82</v>
      </c>
      <c r="AY810" s="88" t="s">
        <v>124</v>
      </c>
      <c r="BE810" s="185">
        <f>IF(N810="základní",J810,0)</f>
        <v>0</v>
      </c>
      <c r="BF810" s="185">
        <f>IF(N810="snížená",J810,0)</f>
        <v>0</v>
      </c>
      <c r="BG810" s="185">
        <f>IF(N810="zákl. přenesená",J810,0)</f>
        <v>0</v>
      </c>
      <c r="BH810" s="185">
        <f>IF(N810="sníž. přenesená",J810,0)</f>
        <v>0</v>
      </c>
      <c r="BI810" s="185">
        <f>IF(N810="nulová",J810,0)</f>
        <v>0</v>
      </c>
      <c r="BJ810" s="88" t="s">
        <v>80</v>
      </c>
      <c r="BK810" s="185">
        <f>ROUND(I810*H810,2)</f>
        <v>0</v>
      </c>
      <c r="BL810" s="88" t="s">
        <v>129</v>
      </c>
      <c r="BM810" s="184" t="s">
        <v>1287</v>
      </c>
    </row>
    <row r="811" spans="1:65" s="192" customFormat="1" x14ac:dyDescent="0.2">
      <c r="B811" s="193"/>
      <c r="D811" s="186" t="s">
        <v>131</v>
      </c>
      <c r="E811" s="194" t="s">
        <v>1</v>
      </c>
      <c r="F811" s="195" t="s">
        <v>1288</v>
      </c>
      <c r="H811" s="196">
        <v>1.84</v>
      </c>
      <c r="L811" s="193"/>
      <c r="M811" s="197"/>
      <c r="N811" s="198"/>
      <c r="O811" s="198"/>
      <c r="P811" s="198"/>
      <c r="Q811" s="198"/>
      <c r="R811" s="198"/>
      <c r="S811" s="198"/>
      <c r="T811" s="199"/>
      <c r="AT811" s="194" t="s">
        <v>131</v>
      </c>
      <c r="AU811" s="194" t="s">
        <v>82</v>
      </c>
      <c r="AV811" s="192" t="s">
        <v>82</v>
      </c>
      <c r="AW811" s="192" t="s">
        <v>28</v>
      </c>
      <c r="AX811" s="192" t="s">
        <v>80</v>
      </c>
      <c r="AY811" s="194" t="s">
        <v>124</v>
      </c>
    </row>
    <row r="812" spans="1:65" s="99" customFormat="1" ht="16.5" customHeight="1" x14ac:dyDescent="0.2">
      <c r="A812" s="100"/>
      <c r="B812" s="97"/>
      <c r="C812" s="173">
        <v>204</v>
      </c>
      <c r="D812" s="173" t="s">
        <v>125</v>
      </c>
      <c r="E812" s="174" t="s">
        <v>1290</v>
      </c>
      <c r="F812" s="175" t="s">
        <v>1291</v>
      </c>
      <c r="G812" s="176" t="s">
        <v>128</v>
      </c>
      <c r="H812" s="177">
        <v>72.638000000000005</v>
      </c>
      <c r="I812" s="86">
        <v>0</v>
      </c>
      <c r="J812" s="178">
        <f>ROUND(I812*H812,2)</f>
        <v>0</v>
      </c>
      <c r="K812" s="179"/>
      <c r="L812" s="97"/>
      <c r="M812" s="180" t="s">
        <v>1</v>
      </c>
      <c r="N812" s="181" t="s">
        <v>37</v>
      </c>
      <c r="O812" s="182">
        <v>2.5999999999999999E-2</v>
      </c>
      <c r="P812" s="182">
        <f>O812*H812</f>
        <v>1.8885880000000002</v>
      </c>
      <c r="Q812" s="182">
        <v>0</v>
      </c>
      <c r="R812" s="182">
        <f>Q812*H812</f>
        <v>0</v>
      </c>
      <c r="S812" s="182">
        <v>0</v>
      </c>
      <c r="T812" s="183">
        <f>S812*H812</f>
        <v>0</v>
      </c>
      <c r="U812" s="100"/>
      <c r="V812" s="100"/>
      <c r="W812" s="100"/>
      <c r="X812" s="100"/>
      <c r="Y812" s="100"/>
      <c r="Z812" s="100"/>
      <c r="AA812" s="100"/>
      <c r="AB812" s="100"/>
      <c r="AC812" s="100"/>
      <c r="AD812" s="100"/>
      <c r="AE812" s="100"/>
      <c r="AR812" s="184" t="s">
        <v>129</v>
      </c>
      <c r="AT812" s="184" t="s">
        <v>125</v>
      </c>
      <c r="AU812" s="184" t="s">
        <v>82</v>
      </c>
      <c r="AY812" s="88" t="s">
        <v>124</v>
      </c>
      <c r="BE812" s="185">
        <f>IF(N812="základní",J812,0)</f>
        <v>0</v>
      </c>
      <c r="BF812" s="185">
        <f>IF(N812="snížená",J812,0)</f>
        <v>0</v>
      </c>
      <c r="BG812" s="185">
        <f>IF(N812="zákl. přenesená",J812,0)</f>
        <v>0</v>
      </c>
      <c r="BH812" s="185">
        <f>IF(N812="sníž. přenesená",J812,0)</f>
        <v>0</v>
      </c>
      <c r="BI812" s="185">
        <f>IF(N812="nulová",J812,0)</f>
        <v>0</v>
      </c>
      <c r="BJ812" s="88" t="s">
        <v>80</v>
      </c>
      <c r="BK812" s="185">
        <f>ROUND(I812*H812,2)</f>
        <v>0</v>
      </c>
      <c r="BL812" s="88" t="s">
        <v>129</v>
      </c>
      <c r="BM812" s="184" t="s">
        <v>1292</v>
      </c>
    </row>
    <row r="813" spans="1:65" s="192" customFormat="1" x14ac:dyDescent="0.2">
      <c r="B813" s="193"/>
      <c r="D813" s="186" t="s">
        <v>131</v>
      </c>
      <c r="E813" s="194" t="s">
        <v>1</v>
      </c>
      <c r="F813" s="195" t="s">
        <v>1293</v>
      </c>
      <c r="H813" s="196">
        <v>2.2799999999999998</v>
      </c>
      <c r="L813" s="193"/>
      <c r="M813" s="197"/>
      <c r="N813" s="198"/>
      <c r="O813" s="198"/>
      <c r="P813" s="198"/>
      <c r="Q813" s="198"/>
      <c r="R813" s="198"/>
      <c r="S813" s="198"/>
      <c r="T813" s="199"/>
      <c r="AT813" s="194" t="s">
        <v>131</v>
      </c>
      <c r="AU813" s="194" t="s">
        <v>82</v>
      </c>
      <c r="AV813" s="192" t="s">
        <v>82</v>
      </c>
      <c r="AW813" s="192" t="s">
        <v>28</v>
      </c>
      <c r="AX813" s="192" t="s">
        <v>72</v>
      </c>
      <c r="AY813" s="194" t="s">
        <v>124</v>
      </c>
    </row>
    <row r="814" spans="1:65" s="192" customFormat="1" x14ac:dyDescent="0.2">
      <c r="B814" s="193"/>
      <c r="D814" s="186" t="s">
        <v>131</v>
      </c>
      <c r="E814" s="194" t="s">
        <v>1</v>
      </c>
      <c r="F814" s="195" t="s">
        <v>1294</v>
      </c>
      <c r="H814" s="196">
        <v>16.64</v>
      </c>
      <c r="L814" s="193"/>
      <c r="M814" s="197"/>
      <c r="N814" s="198"/>
      <c r="O814" s="198"/>
      <c r="P814" s="198"/>
      <c r="Q814" s="198"/>
      <c r="R814" s="198"/>
      <c r="S814" s="198"/>
      <c r="T814" s="199"/>
      <c r="AT814" s="194" t="s">
        <v>131</v>
      </c>
      <c r="AU814" s="194" t="s">
        <v>82</v>
      </c>
      <c r="AV814" s="192" t="s">
        <v>82</v>
      </c>
      <c r="AW814" s="192" t="s">
        <v>28</v>
      </c>
      <c r="AX814" s="192" t="s">
        <v>72</v>
      </c>
      <c r="AY814" s="194" t="s">
        <v>124</v>
      </c>
    </row>
    <row r="815" spans="1:65" s="192" customFormat="1" x14ac:dyDescent="0.2">
      <c r="B815" s="193"/>
      <c r="D815" s="186" t="s">
        <v>131</v>
      </c>
      <c r="E815" s="194" t="s">
        <v>1</v>
      </c>
      <c r="F815" s="195" t="s">
        <v>1295</v>
      </c>
      <c r="H815" s="196">
        <v>53.718000000000004</v>
      </c>
      <c r="L815" s="193"/>
      <c r="M815" s="197"/>
      <c r="N815" s="198"/>
      <c r="O815" s="198"/>
      <c r="P815" s="198"/>
      <c r="Q815" s="198"/>
      <c r="R815" s="198"/>
      <c r="S815" s="198"/>
      <c r="T815" s="199"/>
      <c r="AT815" s="194" t="s">
        <v>131</v>
      </c>
      <c r="AU815" s="194" t="s">
        <v>82</v>
      </c>
      <c r="AV815" s="192" t="s">
        <v>82</v>
      </c>
      <c r="AW815" s="192" t="s">
        <v>28</v>
      </c>
      <c r="AX815" s="192" t="s">
        <v>72</v>
      </c>
      <c r="AY815" s="194" t="s">
        <v>124</v>
      </c>
    </row>
    <row r="816" spans="1:65" s="210" customFormat="1" x14ac:dyDescent="0.2">
      <c r="B816" s="211"/>
      <c r="D816" s="186" t="s">
        <v>131</v>
      </c>
      <c r="E816" s="212" t="s">
        <v>1</v>
      </c>
      <c r="F816" s="213" t="s">
        <v>140</v>
      </c>
      <c r="H816" s="214">
        <v>72.638000000000005</v>
      </c>
      <c r="L816" s="211"/>
      <c r="M816" s="215"/>
      <c r="N816" s="216"/>
      <c r="O816" s="216"/>
      <c r="P816" s="216"/>
      <c r="Q816" s="216"/>
      <c r="R816" s="216"/>
      <c r="S816" s="216"/>
      <c r="T816" s="217"/>
      <c r="AT816" s="212" t="s">
        <v>131</v>
      </c>
      <c r="AU816" s="212" t="s">
        <v>82</v>
      </c>
      <c r="AV816" s="210" t="s">
        <v>129</v>
      </c>
      <c r="AW816" s="210" t="s">
        <v>28</v>
      </c>
      <c r="AX816" s="210" t="s">
        <v>80</v>
      </c>
      <c r="AY816" s="212" t="s">
        <v>124</v>
      </c>
    </row>
    <row r="817" spans="1:65" s="99" customFormat="1" ht="16.5" customHeight="1" x14ac:dyDescent="0.2">
      <c r="A817" s="100"/>
      <c r="B817" s="97"/>
      <c r="C817" s="173">
        <v>205</v>
      </c>
      <c r="D817" s="173" t="s">
        <v>125</v>
      </c>
      <c r="E817" s="174" t="s">
        <v>1297</v>
      </c>
      <c r="F817" s="175" t="s">
        <v>1298</v>
      </c>
      <c r="G817" s="176" t="s">
        <v>128</v>
      </c>
      <c r="H817" s="177">
        <v>23.68</v>
      </c>
      <c r="I817" s="86">
        <v>0</v>
      </c>
      <c r="J817" s="178">
        <f>ROUND(I817*H817,2)</f>
        <v>0</v>
      </c>
      <c r="K817" s="179"/>
      <c r="L817" s="97"/>
      <c r="M817" s="180" t="s">
        <v>1</v>
      </c>
      <c r="N817" s="181" t="s">
        <v>37</v>
      </c>
      <c r="O817" s="182">
        <v>2.9000000000000001E-2</v>
      </c>
      <c r="P817" s="182">
        <f>O817*H817</f>
        <v>0.68672</v>
      </c>
      <c r="Q817" s="182">
        <v>0</v>
      </c>
      <c r="R817" s="182">
        <f>Q817*H817</f>
        <v>0</v>
      </c>
      <c r="S817" s="182">
        <v>0</v>
      </c>
      <c r="T817" s="183">
        <f>S817*H817</f>
        <v>0</v>
      </c>
      <c r="U817" s="100"/>
      <c r="V817" s="100"/>
      <c r="W817" s="100"/>
      <c r="X817" s="100"/>
      <c r="Y817" s="100"/>
      <c r="Z817" s="100"/>
      <c r="AA817" s="100"/>
      <c r="AB817" s="100"/>
      <c r="AC817" s="100"/>
      <c r="AD817" s="100"/>
      <c r="AE817" s="100"/>
      <c r="AR817" s="184" t="s">
        <v>129</v>
      </c>
      <c r="AT817" s="184" t="s">
        <v>125</v>
      </c>
      <c r="AU817" s="184" t="s">
        <v>82</v>
      </c>
      <c r="AY817" s="88" t="s">
        <v>124</v>
      </c>
      <c r="BE817" s="185">
        <f>IF(N817="základní",J817,0)</f>
        <v>0</v>
      </c>
      <c r="BF817" s="185">
        <f>IF(N817="snížená",J817,0)</f>
        <v>0</v>
      </c>
      <c r="BG817" s="185">
        <f>IF(N817="zákl. přenesená",J817,0)</f>
        <v>0</v>
      </c>
      <c r="BH817" s="185">
        <f>IF(N817="sníž. přenesená",J817,0)</f>
        <v>0</v>
      </c>
      <c r="BI817" s="185">
        <f>IF(N817="nulová",J817,0)</f>
        <v>0</v>
      </c>
      <c r="BJ817" s="88" t="s">
        <v>80</v>
      </c>
      <c r="BK817" s="185">
        <f>ROUND(I817*H817,2)</f>
        <v>0</v>
      </c>
      <c r="BL817" s="88" t="s">
        <v>129</v>
      </c>
      <c r="BM817" s="184" t="s">
        <v>1299</v>
      </c>
    </row>
    <row r="818" spans="1:65" s="192" customFormat="1" x14ac:dyDescent="0.2">
      <c r="B818" s="193"/>
      <c r="D818" s="186" t="s">
        <v>131</v>
      </c>
      <c r="E818" s="194" t="s">
        <v>1</v>
      </c>
      <c r="F818" s="195" t="s">
        <v>1300</v>
      </c>
      <c r="H818" s="196">
        <v>23.68</v>
      </c>
      <c r="L818" s="193"/>
      <c r="M818" s="197"/>
      <c r="N818" s="198"/>
      <c r="O818" s="198"/>
      <c r="P818" s="198"/>
      <c r="Q818" s="198"/>
      <c r="R818" s="198"/>
      <c r="S818" s="198"/>
      <c r="T818" s="199"/>
      <c r="AT818" s="194" t="s">
        <v>131</v>
      </c>
      <c r="AU818" s="194" t="s">
        <v>82</v>
      </c>
      <c r="AV818" s="192" t="s">
        <v>82</v>
      </c>
      <c r="AW818" s="192" t="s">
        <v>28</v>
      </c>
      <c r="AX818" s="192" t="s">
        <v>80</v>
      </c>
      <c r="AY818" s="194" t="s">
        <v>124</v>
      </c>
    </row>
    <row r="819" spans="1:65" s="99" customFormat="1" ht="21.75" customHeight="1" x14ac:dyDescent="0.2">
      <c r="A819" s="100"/>
      <c r="B819" s="97"/>
      <c r="C819" s="173">
        <v>206</v>
      </c>
      <c r="D819" s="173" t="s">
        <v>125</v>
      </c>
      <c r="E819" s="174" t="s">
        <v>1302</v>
      </c>
      <c r="F819" s="175" t="s">
        <v>1303</v>
      </c>
      <c r="G819" s="176" t="s">
        <v>128</v>
      </c>
      <c r="H819" s="177">
        <v>88.317999999999998</v>
      </c>
      <c r="I819" s="86">
        <v>0</v>
      </c>
      <c r="J819" s="178">
        <f>ROUND(I819*H819,2)</f>
        <v>0</v>
      </c>
      <c r="K819" s="179"/>
      <c r="L819" s="97"/>
      <c r="M819" s="180" t="s">
        <v>1</v>
      </c>
      <c r="N819" s="181" t="s">
        <v>37</v>
      </c>
      <c r="O819" s="182">
        <v>2.5000000000000001E-2</v>
      </c>
      <c r="P819" s="182">
        <f>O819*H819</f>
        <v>2.2079499999999999</v>
      </c>
      <c r="Q819" s="182">
        <v>0</v>
      </c>
      <c r="R819" s="182">
        <f>Q819*H819</f>
        <v>0</v>
      </c>
      <c r="S819" s="182">
        <v>0</v>
      </c>
      <c r="T819" s="183">
        <f>S819*H819</f>
        <v>0</v>
      </c>
      <c r="U819" s="100"/>
      <c r="V819" s="100"/>
      <c r="W819" s="100"/>
      <c r="X819" s="100"/>
      <c r="Y819" s="100"/>
      <c r="Z819" s="100"/>
      <c r="AA819" s="100"/>
      <c r="AB819" s="100"/>
      <c r="AC819" s="100"/>
      <c r="AD819" s="100"/>
      <c r="AE819" s="100"/>
      <c r="AR819" s="184" t="s">
        <v>129</v>
      </c>
      <c r="AT819" s="184" t="s">
        <v>125</v>
      </c>
      <c r="AU819" s="184" t="s">
        <v>82</v>
      </c>
      <c r="AY819" s="88" t="s">
        <v>124</v>
      </c>
      <c r="BE819" s="185">
        <f>IF(N819="základní",J819,0)</f>
        <v>0</v>
      </c>
      <c r="BF819" s="185">
        <f>IF(N819="snížená",J819,0)</f>
        <v>0</v>
      </c>
      <c r="BG819" s="185">
        <f>IF(N819="zákl. přenesená",J819,0)</f>
        <v>0</v>
      </c>
      <c r="BH819" s="185">
        <f>IF(N819="sníž. přenesená",J819,0)</f>
        <v>0</v>
      </c>
      <c r="BI819" s="185">
        <f>IF(N819="nulová",J819,0)</f>
        <v>0</v>
      </c>
      <c r="BJ819" s="88" t="s">
        <v>80</v>
      </c>
      <c r="BK819" s="185">
        <f>ROUND(I819*H819,2)</f>
        <v>0</v>
      </c>
      <c r="BL819" s="88" t="s">
        <v>129</v>
      </c>
      <c r="BM819" s="184" t="s">
        <v>1304</v>
      </c>
    </row>
    <row r="820" spans="1:65" s="192" customFormat="1" x14ac:dyDescent="0.2">
      <c r="B820" s="193"/>
      <c r="D820" s="186" t="s">
        <v>131</v>
      </c>
      <c r="E820" s="194" t="s">
        <v>1</v>
      </c>
      <c r="F820" s="195" t="s">
        <v>1305</v>
      </c>
      <c r="H820" s="196">
        <v>88.317999999999998</v>
      </c>
      <c r="L820" s="193"/>
      <c r="M820" s="197"/>
      <c r="N820" s="198"/>
      <c r="O820" s="198"/>
      <c r="P820" s="198"/>
      <c r="Q820" s="198"/>
      <c r="R820" s="198"/>
      <c r="S820" s="198"/>
      <c r="T820" s="199"/>
      <c r="AT820" s="194" t="s">
        <v>131</v>
      </c>
      <c r="AU820" s="194" t="s">
        <v>82</v>
      </c>
      <c r="AV820" s="192" t="s">
        <v>82</v>
      </c>
      <c r="AW820" s="192" t="s">
        <v>28</v>
      </c>
      <c r="AX820" s="192" t="s">
        <v>80</v>
      </c>
      <c r="AY820" s="194" t="s">
        <v>124</v>
      </c>
    </row>
    <row r="821" spans="1:65" s="99" customFormat="1" ht="21.75" customHeight="1" x14ac:dyDescent="0.2">
      <c r="A821" s="100"/>
      <c r="B821" s="97"/>
      <c r="C821" s="173">
        <v>207</v>
      </c>
      <c r="D821" s="173" t="s">
        <v>125</v>
      </c>
      <c r="E821" s="174" t="s">
        <v>1307</v>
      </c>
      <c r="F821" s="175" t="s">
        <v>1308</v>
      </c>
      <c r="G821" s="176" t="s">
        <v>128</v>
      </c>
      <c r="H821" s="177">
        <v>88.317999999999998</v>
      </c>
      <c r="I821" s="86">
        <v>0</v>
      </c>
      <c r="J821" s="178">
        <f>ROUND(I821*H821,2)</f>
        <v>0</v>
      </c>
      <c r="K821" s="179"/>
      <c r="L821" s="97"/>
      <c r="M821" s="180" t="s">
        <v>1</v>
      </c>
      <c r="N821" s="181" t="s">
        <v>37</v>
      </c>
      <c r="O821" s="182">
        <v>3.3000000000000002E-2</v>
      </c>
      <c r="P821" s="182">
        <f>O821*H821</f>
        <v>2.9144939999999999</v>
      </c>
      <c r="Q821" s="182">
        <v>0</v>
      </c>
      <c r="R821" s="182">
        <f>Q821*H821</f>
        <v>0</v>
      </c>
      <c r="S821" s="182">
        <v>0</v>
      </c>
      <c r="T821" s="183">
        <f>S821*H821</f>
        <v>0</v>
      </c>
      <c r="U821" s="100"/>
      <c r="V821" s="100"/>
      <c r="W821" s="100"/>
      <c r="X821" s="100"/>
      <c r="Y821" s="100"/>
      <c r="Z821" s="100"/>
      <c r="AA821" s="100"/>
      <c r="AB821" s="100"/>
      <c r="AC821" s="100"/>
      <c r="AD821" s="100"/>
      <c r="AE821" s="100"/>
      <c r="AR821" s="184" t="s">
        <v>129</v>
      </c>
      <c r="AT821" s="184" t="s">
        <v>125</v>
      </c>
      <c r="AU821" s="184" t="s">
        <v>82</v>
      </c>
      <c r="AY821" s="88" t="s">
        <v>124</v>
      </c>
      <c r="BE821" s="185">
        <f>IF(N821="základní",J821,0)</f>
        <v>0</v>
      </c>
      <c r="BF821" s="185">
        <f>IF(N821="snížená",J821,0)</f>
        <v>0</v>
      </c>
      <c r="BG821" s="185">
        <f>IF(N821="zákl. přenesená",J821,0)</f>
        <v>0</v>
      </c>
      <c r="BH821" s="185">
        <f>IF(N821="sníž. přenesená",J821,0)</f>
        <v>0</v>
      </c>
      <c r="BI821" s="185">
        <f>IF(N821="nulová",J821,0)</f>
        <v>0</v>
      </c>
      <c r="BJ821" s="88" t="s">
        <v>80</v>
      </c>
      <c r="BK821" s="185">
        <f>ROUND(I821*H821,2)</f>
        <v>0</v>
      </c>
      <c r="BL821" s="88" t="s">
        <v>129</v>
      </c>
      <c r="BM821" s="184" t="s">
        <v>1309</v>
      </c>
    </row>
    <row r="822" spans="1:65" s="192" customFormat="1" x14ac:dyDescent="0.2">
      <c r="B822" s="193"/>
      <c r="D822" s="186" t="s">
        <v>131</v>
      </c>
      <c r="E822" s="194" t="s">
        <v>1</v>
      </c>
      <c r="F822" s="195" t="s">
        <v>1305</v>
      </c>
      <c r="H822" s="196">
        <v>88.317999999999998</v>
      </c>
      <c r="L822" s="193"/>
      <c r="M822" s="197"/>
      <c r="N822" s="198"/>
      <c r="O822" s="198"/>
      <c r="P822" s="198"/>
      <c r="Q822" s="198"/>
      <c r="R822" s="198"/>
      <c r="S822" s="198"/>
      <c r="T822" s="199"/>
      <c r="AT822" s="194" t="s">
        <v>131</v>
      </c>
      <c r="AU822" s="194" t="s">
        <v>82</v>
      </c>
      <c r="AV822" s="192" t="s">
        <v>82</v>
      </c>
      <c r="AW822" s="192" t="s">
        <v>28</v>
      </c>
      <c r="AX822" s="192" t="s">
        <v>80</v>
      </c>
      <c r="AY822" s="194" t="s">
        <v>124</v>
      </c>
    </row>
    <row r="823" spans="1:65" s="99" customFormat="1" ht="21.75" customHeight="1" x14ac:dyDescent="0.2">
      <c r="A823" s="100"/>
      <c r="B823" s="97"/>
      <c r="C823" s="173">
        <v>208</v>
      </c>
      <c r="D823" s="173" t="s">
        <v>125</v>
      </c>
      <c r="E823" s="174" t="s">
        <v>1311</v>
      </c>
      <c r="F823" s="175" t="s">
        <v>1312</v>
      </c>
      <c r="G823" s="176" t="s">
        <v>128</v>
      </c>
      <c r="H823" s="177">
        <v>1.1200000000000001</v>
      </c>
      <c r="I823" s="86">
        <v>0</v>
      </c>
      <c r="J823" s="178">
        <f>ROUND(I823*H823,2)</f>
        <v>0</v>
      </c>
      <c r="K823" s="179"/>
      <c r="L823" s="97"/>
      <c r="M823" s="180" t="s">
        <v>1</v>
      </c>
      <c r="N823" s="181" t="s">
        <v>37</v>
      </c>
      <c r="O823" s="182">
        <v>2.5000000000000001E-2</v>
      </c>
      <c r="P823" s="182">
        <f>O823*H823</f>
        <v>2.8000000000000004E-2</v>
      </c>
      <c r="Q823" s="182">
        <v>0</v>
      </c>
      <c r="R823" s="182">
        <f>Q823*H823</f>
        <v>0</v>
      </c>
      <c r="S823" s="182">
        <v>0</v>
      </c>
      <c r="T823" s="183">
        <f>S823*H823</f>
        <v>0</v>
      </c>
      <c r="U823" s="100"/>
      <c r="V823" s="100"/>
      <c r="W823" s="100"/>
      <c r="X823" s="100"/>
      <c r="Y823" s="100"/>
      <c r="Z823" s="100"/>
      <c r="AA823" s="100"/>
      <c r="AB823" s="100"/>
      <c r="AC823" s="100"/>
      <c r="AD823" s="100"/>
      <c r="AE823" s="100"/>
      <c r="AR823" s="184" t="s">
        <v>129</v>
      </c>
      <c r="AT823" s="184" t="s">
        <v>125</v>
      </c>
      <c r="AU823" s="184" t="s">
        <v>82</v>
      </c>
      <c r="AY823" s="88" t="s">
        <v>124</v>
      </c>
      <c r="BE823" s="185">
        <f>IF(N823="základní",J823,0)</f>
        <v>0</v>
      </c>
      <c r="BF823" s="185">
        <f>IF(N823="snížená",J823,0)</f>
        <v>0</v>
      </c>
      <c r="BG823" s="185">
        <f>IF(N823="zákl. přenesená",J823,0)</f>
        <v>0</v>
      </c>
      <c r="BH823" s="185">
        <f>IF(N823="sníž. přenesená",J823,0)</f>
        <v>0</v>
      </c>
      <c r="BI823" s="185">
        <f>IF(N823="nulová",J823,0)</f>
        <v>0</v>
      </c>
      <c r="BJ823" s="88" t="s">
        <v>80</v>
      </c>
      <c r="BK823" s="185">
        <f>ROUND(I823*H823,2)</f>
        <v>0</v>
      </c>
      <c r="BL823" s="88" t="s">
        <v>129</v>
      </c>
      <c r="BM823" s="184" t="s">
        <v>1313</v>
      </c>
    </row>
    <row r="824" spans="1:65" s="192" customFormat="1" x14ac:dyDescent="0.2">
      <c r="B824" s="193"/>
      <c r="D824" s="186" t="s">
        <v>131</v>
      </c>
      <c r="E824" s="194" t="s">
        <v>1</v>
      </c>
      <c r="F824" s="195" t="s">
        <v>1314</v>
      </c>
      <c r="H824" s="196">
        <v>1.1200000000000001</v>
      </c>
      <c r="L824" s="193"/>
      <c r="M824" s="197"/>
      <c r="N824" s="198"/>
      <c r="O824" s="198"/>
      <c r="P824" s="198"/>
      <c r="Q824" s="198"/>
      <c r="R824" s="198"/>
      <c r="S824" s="198"/>
      <c r="T824" s="199"/>
      <c r="AT824" s="194" t="s">
        <v>131</v>
      </c>
      <c r="AU824" s="194" t="s">
        <v>82</v>
      </c>
      <c r="AV824" s="192" t="s">
        <v>82</v>
      </c>
      <c r="AW824" s="192" t="s">
        <v>28</v>
      </c>
      <c r="AX824" s="192" t="s">
        <v>80</v>
      </c>
      <c r="AY824" s="194" t="s">
        <v>124</v>
      </c>
    </row>
    <row r="825" spans="1:65" s="99" customFormat="1" ht="21.75" customHeight="1" x14ac:dyDescent="0.2">
      <c r="A825" s="100"/>
      <c r="B825" s="97"/>
      <c r="C825" s="173">
        <v>209</v>
      </c>
      <c r="D825" s="173" t="s">
        <v>125</v>
      </c>
      <c r="E825" s="174" t="s">
        <v>1316</v>
      </c>
      <c r="F825" s="175" t="s">
        <v>1317</v>
      </c>
      <c r="G825" s="176" t="s">
        <v>128</v>
      </c>
      <c r="H825" s="177">
        <v>52.591999999999999</v>
      </c>
      <c r="I825" s="86">
        <v>0</v>
      </c>
      <c r="J825" s="178">
        <f>ROUND(I825*H825,2)</f>
        <v>0</v>
      </c>
      <c r="K825" s="179"/>
      <c r="L825" s="97"/>
      <c r="M825" s="180" t="s">
        <v>1</v>
      </c>
      <c r="N825" s="181" t="s">
        <v>37</v>
      </c>
      <c r="O825" s="182">
        <v>3.5000000000000003E-2</v>
      </c>
      <c r="P825" s="182">
        <f>O825*H825</f>
        <v>1.8407200000000001</v>
      </c>
      <c r="Q825" s="182">
        <v>0</v>
      </c>
      <c r="R825" s="182">
        <f>Q825*H825</f>
        <v>0</v>
      </c>
      <c r="S825" s="182">
        <v>0</v>
      </c>
      <c r="T825" s="183">
        <f>S825*H825</f>
        <v>0</v>
      </c>
      <c r="U825" s="100"/>
      <c r="V825" s="100"/>
      <c r="W825" s="100"/>
      <c r="X825" s="100"/>
      <c r="Y825" s="100"/>
      <c r="Z825" s="100"/>
      <c r="AA825" s="100"/>
      <c r="AB825" s="100"/>
      <c r="AC825" s="100"/>
      <c r="AD825" s="100"/>
      <c r="AE825" s="100"/>
      <c r="AR825" s="184" t="s">
        <v>129</v>
      </c>
      <c r="AT825" s="184" t="s">
        <v>125</v>
      </c>
      <c r="AU825" s="184" t="s">
        <v>82</v>
      </c>
      <c r="AY825" s="88" t="s">
        <v>124</v>
      </c>
      <c r="BE825" s="185">
        <f>IF(N825="základní",J825,0)</f>
        <v>0</v>
      </c>
      <c r="BF825" s="185">
        <f>IF(N825="snížená",J825,0)</f>
        <v>0</v>
      </c>
      <c r="BG825" s="185">
        <f>IF(N825="zákl. přenesená",J825,0)</f>
        <v>0</v>
      </c>
      <c r="BH825" s="185">
        <f>IF(N825="sníž. přenesená",J825,0)</f>
        <v>0</v>
      </c>
      <c r="BI825" s="185">
        <f>IF(N825="nulová",J825,0)</f>
        <v>0</v>
      </c>
      <c r="BJ825" s="88" t="s">
        <v>80</v>
      </c>
      <c r="BK825" s="185">
        <f>ROUND(I825*H825,2)</f>
        <v>0</v>
      </c>
      <c r="BL825" s="88" t="s">
        <v>129</v>
      </c>
      <c r="BM825" s="184" t="s">
        <v>1318</v>
      </c>
    </row>
    <row r="826" spans="1:65" s="192" customFormat="1" x14ac:dyDescent="0.2">
      <c r="B826" s="193"/>
      <c r="D826" s="186" t="s">
        <v>131</v>
      </c>
      <c r="E826" s="194" t="s">
        <v>1</v>
      </c>
      <c r="F826" s="195" t="s">
        <v>1319</v>
      </c>
      <c r="H826" s="196">
        <v>52.591999999999999</v>
      </c>
      <c r="L826" s="193"/>
      <c r="M826" s="197"/>
      <c r="N826" s="198"/>
      <c r="O826" s="198"/>
      <c r="P826" s="198"/>
      <c r="Q826" s="198"/>
      <c r="R826" s="198"/>
      <c r="S826" s="198"/>
      <c r="T826" s="199"/>
      <c r="AT826" s="194" t="s">
        <v>131</v>
      </c>
      <c r="AU826" s="194" t="s">
        <v>82</v>
      </c>
      <c r="AV826" s="192" t="s">
        <v>82</v>
      </c>
      <c r="AW826" s="192" t="s">
        <v>28</v>
      </c>
      <c r="AX826" s="192" t="s">
        <v>80</v>
      </c>
      <c r="AY826" s="194" t="s">
        <v>124</v>
      </c>
    </row>
    <row r="827" spans="1:65" s="99" customFormat="1" ht="21.75" customHeight="1" x14ac:dyDescent="0.2">
      <c r="A827" s="100"/>
      <c r="B827" s="97"/>
      <c r="C827" s="173">
        <v>210</v>
      </c>
      <c r="D827" s="173" t="s">
        <v>125</v>
      </c>
      <c r="E827" s="174" t="s">
        <v>1321</v>
      </c>
      <c r="F827" s="175" t="s">
        <v>1322</v>
      </c>
      <c r="G827" s="176" t="s">
        <v>128</v>
      </c>
      <c r="H827" s="177">
        <v>54.067999999999998</v>
      </c>
      <c r="I827" s="86">
        <v>0</v>
      </c>
      <c r="J827" s="178">
        <f>ROUND(I827*H827,2)</f>
        <v>0</v>
      </c>
      <c r="K827" s="179"/>
      <c r="L827" s="97"/>
      <c r="M827" s="180" t="s">
        <v>1</v>
      </c>
      <c r="N827" s="181" t="s">
        <v>37</v>
      </c>
      <c r="O827" s="182">
        <v>2.7E-2</v>
      </c>
      <c r="P827" s="182">
        <f>O827*H827</f>
        <v>1.4598359999999999</v>
      </c>
      <c r="Q827" s="182">
        <v>0</v>
      </c>
      <c r="R827" s="182">
        <f>Q827*H827</f>
        <v>0</v>
      </c>
      <c r="S827" s="182">
        <v>0</v>
      </c>
      <c r="T827" s="183">
        <f>S827*H827</f>
        <v>0</v>
      </c>
      <c r="U827" s="100"/>
      <c r="V827" s="100"/>
      <c r="W827" s="100"/>
      <c r="X827" s="100"/>
      <c r="Y827" s="100"/>
      <c r="Z827" s="100"/>
      <c r="AA827" s="100"/>
      <c r="AB827" s="100"/>
      <c r="AC827" s="100"/>
      <c r="AD827" s="100"/>
      <c r="AE827" s="100"/>
      <c r="AR827" s="184" t="s">
        <v>129</v>
      </c>
      <c r="AT827" s="184" t="s">
        <v>125</v>
      </c>
      <c r="AU827" s="184" t="s">
        <v>82</v>
      </c>
      <c r="AY827" s="88" t="s">
        <v>124</v>
      </c>
      <c r="BE827" s="185">
        <f>IF(N827="základní",J827,0)</f>
        <v>0</v>
      </c>
      <c r="BF827" s="185">
        <f>IF(N827="snížená",J827,0)</f>
        <v>0</v>
      </c>
      <c r="BG827" s="185">
        <f>IF(N827="zákl. přenesená",J827,0)</f>
        <v>0</v>
      </c>
      <c r="BH827" s="185">
        <f>IF(N827="sníž. přenesená",J827,0)</f>
        <v>0</v>
      </c>
      <c r="BI827" s="185">
        <f>IF(N827="nulová",J827,0)</f>
        <v>0</v>
      </c>
      <c r="BJ827" s="88" t="s">
        <v>80</v>
      </c>
      <c r="BK827" s="185">
        <f>ROUND(I827*H827,2)</f>
        <v>0</v>
      </c>
      <c r="BL827" s="88" t="s">
        <v>129</v>
      </c>
      <c r="BM827" s="184" t="s">
        <v>1323</v>
      </c>
    </row>
    <row r="828" spans="1:65" s="192" customFormat="1" x14ac:dyDescent="0.2">
      <c r="B828" s="193"/>
      <c r="D828" s="186" t="s">
        <v>131</v>
      </c>
      <c r="E828" s="194" t="s">
        <v>1</v>
      </c>
      <c r="F828" s="195" t="s">
        <v>1324</v>
      </c>
      <c r="H828" s="196">
        <v>54.067999999999998</v>
      </c>
      <c r="L828" s="193"/>
      <c r="M828" s="197"/>
      <c r="N828" s="198"/>
      <c r="O828" s="198"/>
      <c r="P828" s="198"/>
      <c r="Q828" s="198"/>
      <c r="R828" s="198"/>
      <c r="S828" s="198"/>
      <c r="T828" s="199"/>
      <c r="AT828" s="194" t="s">
        <v>131</v>
      </c>
      <c r="AU828" s="194" t="s">
        <v>82</v>
      </c>
      <c r="AV828" s="192" t="s">
        <v>82</v>
      </c>
      <c r="AW828" s="192" t="s">
        <v>28</v>
      </c>
      <c r="AX828" s="192" t="s">
        <v>80</v>
      </c>
      <c r="AY828" s="194" t="s">
        <v>124</v>
      </c>
    </row>
    <row r="829" spans="1:65" s="99" customFormat="1" ht="33" customHeight="1" x14ac:dyDescent="0.2">
      <c r="A829" s="100"/>
      <c r="B829" s="97"/>
      <c r="C829" s="173">
        <v>211</v>
      </c>
      <c r="D829" s="173" t="s">
        <v>125</v>
      </c>
      <c r="E829" s="174" t="s">
        <v>1326</v>
      </c>
      <c r="F829" s="175" t="s">
        <v>1327</v>
      </c>
      <c r="G829" s="176" t="s">
        <v>128</v>
      </c>
      <c r="H829" s="177">
        <v>93.963999999999999</v>
      </c>
      <c r="I829" s="86">
        <v>0</v>
      </c>
      <c r="J829" s="178">
        <f>ROUND(I829*H829,2)</f>
        <v>0</v>
      </c>
      <c r="K829" s="179"/>
      <c r="L829" s="97"/>
      <c r="M829" s="180" t="s">
        <v>1</v>
      </c>
      <c r="N829" s="181" t="s">
        <v>37</v>
      </c>
      <c r="O829" s="182">
        <v>0.77800000000000002</v>
      </c>
      <c r="P829" s="182">
        <f>O829*H829</f>
        <v>73.103992000000005</v>
      </c>
      <c r="Q829" s="182">
        <v>8.4250000000000005E-2</v>
      </c>
      <c r="R829" s="182">
        <f>Q829*H829</f>
        <v>7.9164670000000008</v>
      </c>
      <c r="S829" s="182">
        <v>0</v>
      </c>
      <c r="T829" s="183">
        <f>S829*H829</f>
        <v>0</v>
      </c>
      <c r="U829" s="100"/>
      <c r="V829" s="100"/>
      <c r="W829" s="100"/>
      <c r="X829" s="100"/>
      <c r="Y829" s="100"/>
      <c r="Z829" s="100"/>
      <c r="AA829" s="100"/>
      <c r="AB829" s="100"/>
      <c r="AC829" s="100"/>
      <c r="AD829" s="100"/>
      <c r="AE829" s="100"/>
      <c r="AR829" s="184" t="s">
        <v>129</v>
      </c>
      <c r="AT829" s="184" t="s">
        <v>125</v>
      </c>
      <c r="AU829" s="184" t="s">
        <v>82</v>
      </c>
      <c r="AY829" s="88" t="s">
        <v>124</v>
      </c>
      <c r="BE829" s="185">
        <f>IF(N829="základní",J829,0)</f>
        <v>0</v>
      </c>
      <c r="BF829" s="185">
        <f>IF(N829="snížená",J829,0)</f>
        <v>0</v>
      </c>
      <c r="BG829" s="185">
        <f>IF(N829="zákl. přenesená",J829,0)</f>
        <v>0</v>
      </c>
      <c r="BH829" s="185">
        <f>IF(N829="sníž. přenesená",J829,0)</f>
        <v>0</v>
      </c>
      <c r="BI829" s="185">
        <f>IF(N829="nulová",J829,0)</f>
        <v>0</v>
      </c>
      <c r="BJ829" s="88" t="s">
        <v>80</v>
      </c>
      <c r="BK829" s="185">
        <f>ROUND(I829*H829,2)</f>
        <v>0</v>
      </c>
      <c r="BL829" s="88" t="s">
        <v>129</v>
      </c>
      <c r="BM829" s="184" t="s">
        <v>1328</v>
      </c>
    </row>
    <row r="830" spans="1:65" s="99" customFormat="1" ht="38.4" x14ac:dyDescent="0.2">
      <c r="A830" s="100"/>
      <c r="B830" s="97"/>
      <c r="C830" s="100"/>
      <c r="D830" s="186" t="s">
        <v>221</v>
      </c>
      <c r="E830" s="100"/>
      <c r="F830" s="187" t="s">
        <v>1329</v>
      </c>
      <c r="G830" s="100"/>
      <c r="H830" s="100"/>
      <c r="I830" s="100"/>
      <c r="J830" s="100"/>
      <c r="K830" s="100"/>
      <c r="L830" s="97"/>
      <c r="M830" s="188"/>
      <c r="N830" s="189"/>
      <c r="O830" s="190"/>
      <c r="P830" s="190"/>
      <c r="Q830" s="190"/>
      <c r="R830" s="190"/>
      <c r="S830" s="190"/>
      <c r="T830" s="191"/>
      <c r="U830" s="100"/>
      <c r="V830" s="100"/>
      <c r="W830" s="100"/>
      <c r="X830" s="100"/>
      <c r="Y830" s="100"/>
      <c r="Z830" s="100"/>
      <c r="AA830" s="100"/>
      <c r="AB830" s="100"/>
      <c r="AC830" s="100"/>
      <c r="AD830" s="100"/>
      <c r="AE830" s="100"/>
      <c r="AT830" s="88" t="s">
        <v>221</v>
      </c>
      <c r="AU830" s="88" t="s">
        <v>82</v>
      </c>
    </row>
    <row r="831" spans="1:65" s="192" customFormat="1" x14ac:dyDescent="0.2">
      <c r="B831" s="193"/>
      <c r="D831" s="186" t="s">
        <v>131</v>
      </c>
      <c r="E831" s="194" t="s">
        <v>1</v>
      </c>
      <c r="F831" s="195" t="s">
        <v>1330</v>
      </c>
      <c r="H831" s="196">
        <v>93.963999999999999</v>
      </c>
      <c r="L831" s="193"/>
      <c r="M831" s="197"/>
      <c r="N831" s="198"/>
      <c r="O831" s="198"/>
      <c r="P831" s="198"/>
      <c r="Q831" s="198"/>
      <c r="R831" s="198"/>
      <c r="S831" s="198"/>
      <c r="T831" s="199"/>
      <c r="AT831" s="194" t="s">
        <v>131</v>
      </c>
      <c r="AU831" s="194" t="s">
        <v>82</v>
      </c>
      <c r="AV831" s="192" t="s">
        <v>82</v>
      </c>
      <c r="AW831" s="192" t="s">
        <v>28</v>
      </c>
      <c r="AX831" s="192" t="s">
        <v>80</v>
      </c>
      <c r="AY831" s="194" t="s">
        <v>124</v>
      </c>
    </row>
    <row r="832" spans="1:65" s="99" customFormat="1" ht="33" customHeight="1" x14ac:dyDescent="0.2">
      <c r="A832" s="100"/>
      <c r="B832" s="97"/>
      <c r="C832" s="173">
        <v>212</v>
      </c>
      <c r="D832" s="173" t="s">
        <v>125</v>
      </c>
      <c r="E832" s="174" t="s">
        <v>1332</v>
      </c>
      <c r="F832" s="175" t="s">
        <v>1333</v>
      </c>
      <c r="G832" s="176" t="s">
        <v>128</v>
      </c>
      <c r="H832" s="177">
        <v>113.176</v>
      </c>
      <c r="I832" s="86">
        <v>0</v>
      </c>
      <c r="J832" s="178">
        <f>ROUND(I832*H832,2)</f>
        <v>0</v>
      </c>
      <c r="K832" s="179"/>
      <c r="L832" s="97"/>
      <c r="M832" s="180" t="s">
        <v>1</v>
      </c>
      <c r="N832" s="181" t="s">
        <v>37</v>
      </c>
      <c r="O832" s="182">
        <v>0.80500000000000005</v>
      </c>
      <c r="P832" s="182">
        <f>O832*H832</f>
        <v>91.106680000000011</v>
      </c>
      <c r="Q832" s="182">
        <v>0.10362</v>
      </c>
      <c r="R832" s="182">
        <f>Q832*H832</f>
        <v>11.727297120000001</v>
      </c>
      <c r="S832" s="182">
        <v>0</v>
      </c>
      <c r="T832" s="183">
        <f>S832*H832</f>
        <v>0</v>
      </c>
      <c r="U832" s="100"/>
      <c r="V832" s="100"/>
      <c r="W832" s="100"/>
      <c r="X832" s="100"/>
      <c r="Y832" s="100"/>
      <c r="Z832" s="100"/>
      <c r="AA832" s="100"/>
      <c r="AB832" s="100"/>
      <c r="AC832" s="100"/>
      <c r="AD832" s="100"/>
      <c r="AE832" s="100"/>
      <c r="AR832" s="184" t="s">
        <v>129</v>
      </c>
      <c r="AT832" s="184" t="s">
        <v>125</v>
      </c>
      <c r="AU832" s="184" t="s">
        <v>82</v>
      </c>
      <c r="AY832" s="88" t="s">
        <v>124</v>
      </c>
      <c r="BE832" s="185">
        <f>IF(N832="základní",J832,0)</f>
        <v>0</v>
      </c>
      <c r="BF832" s="185">
        <f>IF(N832="snížená",J832,0)</f>
        <v>0</v>
      </c>
      <c r="BG832" s="185">
        <f>IF(N832="zákl. přenesená",J832,0)</f>
        <v>0</v>
      </c>
      <c r="BH832" s="185">
        <f>IF(N832="sníž. přenesená",J832,0)</f>
        <v>0</v>
      </c>
      <c r="BI832" s="185">
        <f>IF(N832="nulová",J832,0)</f>
        <v>0</v>
      </c>
      <c r="BJ832" s="88" t="s">
        <v>80</v>
      </c>
      <c r="BK832" s="185">
        <f>ROUND(I832*H832,2)</f>
        <v>0</v>
      </c>
      <c r="BL832" s="88" t="s">
        <v>129</v>
      </c>
      <c r="BM832" s="184" t="s">
        <v>1334</v>
      </c>
    </row>
    <row r="833" spans="1:65" s="99" customFormat="1" ht="38.4" x14ac:dyDescent="0.2">
      <c r="A833" s="100"/>
      <c r="B833" s="97"/>
      <c r="C833" s="100"/>
      <c r="D833" s="186" t="s">
        <v>221</v>
      </c>
      <c r="E833" s="100"/>
      <c r="F833" s="187" t="s">
        <v>1329</v>
      </c>
      <c r="G833" s="100"/>
      <c r="H833" s="100"/>
      <c r="I833" s="100"/>
      <c r="J833" s="100"/>
      <c r="K833" s="100"/>
      <c r="L833" s="97"/>
      <c r="M833" s="188"/>
      <c r="N833" s="189"/>
      <c r="O833" s="190"/>
      <c r="P833" s="190"/>
      <c r="Q833" s="190"/>
      <c r="R833" s="190"/>
      <c r="S833" s="190"/>
      <c r="T833" s="191"/>
      <c r="U833" s="100"/>
      <c r="V833" s="100"/>
      <c r="W833" s="100"/>
      <c r="X833" s="100"/>
      <c r="Y833" s="100"/>
      <c r="Z833" s="100"/>
      <c r="AA833" s="100"/>
      <c r="AB833" s="100"/>
      <c r="AC833" s="100"/>
      <c r="AD833" s="100"/>
      <c r="AE833" s="100"/>
      <c r="AT833" s="88" t="s">
        <v>221</v>
      </c>
      <c r="AU833" s="88" t="s">
        <v>82</v>
      </c>
    </row>
    <row r="834" spans="1:65" s="192" customFormat="1" x14ac:dyDescent="0.2">
      <c r="B834" s="193"/>
      <c r="D834" s="186" t="s">
        <v>131</v>
      </c>
      <c r="E834" s="194" t="s">
        <v>1</v>
      </c>
      <c r="F834" s="195" t="s">
        <v>1335</v>
      </c>
      <c r="H834" s="196">
        <v>113.176</v>
      </c>
      <c r="L834" s="193"/>
      <c r="M834" s="197"/>
      <c r="N834" s="198"/>
      <c r="O834" s="198"/>
      <c r="P834" s="198"/>
      <c r="Q834" s="198"/>
      <c r="R834" s="198"/>
      <c r="S834" s="198"/>
      <c r="T834" s="199"/>
      <c r="AT834" s="194" t="s">
        <v>131</v>
      </c>
      <c r="AU834" s="194" t="s">
        <v>82</v>
      </c>
      <c r="AV834" s="192" t="s">
        <v>82</v>
      </c>
      <c r="AW834" s="192" t="s">
        <v>28</v>
      </c>
      <c r="AX834" s="192" t="s">
        <v>80</v>
      </c>
      <c r="AY834" s="194" t="s">
        <v>124</v>
      </c>
    </row>
    <row r="835" spans="1:65" s="99" customFormat="1" ht="21.75" customHeight="1" x14ac:dyDescent="0.2">
      <c r="A835" s="100"/>
      <c r="B835" s="97"/>
      <c r="C835" s="173">
        <v>213</v>
      </c>
      <c r="D835" s="173" t="s">
        <v>125</v>
      </c>
      <c r="E835" s="174" t="s">
        <v>1337</v>
      </c>
      <c r="F835" s="175" t="s">
        <v>1338</v>
      </c>
      <c r="G835" s="176" t="s">
        <v>128</v>
      </c>
      <c r="H835" s="177">
        <v>24.128</v>
      </c>
      <c r="I835" s="86">
        <v>0</v>
      </c>
      <c r="J835" s="178">
        <f>ROUND(I835*H835,2)</f>
        <v>0</v>
      </c>
      <c r="K835" s="179"/>
      <c r="L835" s="97"/>
      <c r="M835" s="180" t="s">
        <v>1</v>
      </c>
      <c r="N835" s="181" t="s">
        <v>37</v>
      </c>
      <c r="O835" s="182">
        <v>1.3740000000000001</v>
      </c>
      <c r="P835" s="182">
        <f>O835*H835</f>
        <v>33.151872000000004</v>
      </c>
      <c r="Q835" s="182">
        <v>0.16700000000000001</v>
      </c>
      <c r="R835" s="182">
        <f>Q835*H835</f>
        <v>4.0293760000000001</v>
      </c>
      <c r="S835" s="182">
        <v>0</v>
      </c>
      <c r="T835" s="183">
        <f>S835*H835</f>
        <v>0</v>
      </c>
      <c r="U835" s="100"/>
      <c r="V835" s="100"/>
      <c r="W835" s="100"/>
      <c r="X835" s="100"/>
      <c r="Y835" s="100"/>
      <c r="Z835" s="100"/>
      <c r="AA835" s="100"/>
      <c r="AB835" s="100"/>
      <c r="AC835" s="100"/>
      <c r="AD835" s="100"/>
      <c r="AE835" s="100"/>
      <c r="AR835" s="184" t="s">
        <v>129</v>
      </c>
      <c r="AT835" s="184" t="s">
        <v>125</v>
      </c>
      <c r="AU835" s="184" t="s">
        <v>82</v>
      </c>
      <c r="AY835" s="88" t="s">
        <v>124</v>
      </c>
      <c r="BE835" s="185">
        <f>IF(N835="základní",J835,0)</f>
        <v>0</v>
      </c>
      <c r="BF835" s="185">
        <f>IF(N835="snížená",J835,0)</f>
        <v>0</v>
      </c>
      <c r="BG835" s="185">
        <f>IF(N835="zákl. přenesená",J835,0)</f>
        <v>0</v>
      </c>
      <c r="BH835" s="185">
        <f>IF(N835="sníž. přenesená",J835,0)</f>
        <v>0</v>
      </c>
      <c r="BI835" s="185">
        <f>IF(N835="nulová",J835,0)</f>
        <v>0</v>
      </c>
      <c r="BJ835" s="88" t="s">
        <v>80</v>
      </c>
      <c r="BK835" s="185">
        <f>ROUND(I835*H835,2)</f>
        <v>0</v>
      </c>
      <c r="BL835" s="88" t="s">
        <v>129</v>
      </c>
      <c r="BM835" s="184" t="s">
        <v>1339</v>
      </c>
    </row>
    <row r="836" spans="1:65" s="99" customFormat="1" ht="19.2" x14ac:dyDescent="0.2">
      <c r="A836" s="100"/>
      <c r="B836" s="97"/>
      <c r="C836" s="100"/>
      <c r="D836" s="186" t="s">
        <v>221</v>
      </c>
      <c r="E836" s="100"/>
      <c r="F836" s="187" t="s">
        <v>1340</v>
      </c>
      <c r="G836" s="100"/>
      <c r="H836" s="100"/>
      <c r="I836" s="100"/>
      <c r="J836" s="100"/>
      <c r="K836" s="100"/>
      <c r="L836" s="97"/>
      <c r="M836" s="188"/>
      <c r="N836" s="189"/>
      <c r="O836" s="190"/>
      <c r="P836" s="190"/>
      <c r="Q836" s="190"/>
      <c r="R836" s="190"/>
      <c r="S836" s="190"/>
      <c r="T836" s="191"/>
      <c r="U836" s="100"/>
      <c r="V836" s="100"/>
      <c r="W836" s="100"/>
      <c r="X836" s="100"/>
      <c r="Y836" s="100"/>
      <c r="Z836" s="100"/>
      <c r="AA836" s="100"/>
      <c r="AB836" s="100"/>
      <c r="AC836" s="100"/>
      <c r="AD836" s="100"/>
      <c r="AE836" s="100"/>
      <c r="AT836" s="88" t="s">
        <v>221</v>
      </c>
      <c r="AU836" s="88" t="s">
        <v>82</v>
      </c>
    </row>
    <row r="837" spans="1:65" s="192" customFormat="1" x14ac:dyDescent="0.2">
      <c r="B837" s="193"/>
      <c r="D837" s="186" t="s">
        <v>131</v>
      </c>
      <c r="E837" s="194" t="s">
        <v>1</v>
      </c>
      <c r="F837" s="195" t="s">
        <v>1341</v>
      </c>
      <c r="H837" s="196">
        <v>24.128</v>
      </c>
      <c r="L837" s="193"/>
      <c r="M837" s="197"/>
      <c r="N837" s="198"/>
      <c r="O837" s="198"/>
      <c r="P837" s="198"/>
      <c r="Q837" s="198"/>
      <c r="R837" s="198"/>
      <c r="S837" s="198"/>
      <c r="T837" s="199"/>
      <c r="AT837" s="194" t="s">
        <v>131</v>
      </c>
      <c r="AU837" s="194" t="s">
        <v>82</v>
      </c>
      <c r="AV837" s="192" t="s">
        <v>82</v>
      </c>
      <c r="AW837" s="192" t="s">
        <v>28</v>
      </c>
      <c r="AX837" s="192" t="s">
        <v>80</v>
      </c>
      <c r="AY837" s="194" t="s">
        <v>124</v>
      </c>
    </row>
    <row r="838" spans="1:65" s="99" customFormat="1" ht="33" customHeight="1" x14ac:dyDescent="0.2">
      <c r="A838" s="100"/>
      <c r="B838" s="97"/>
      <c r="C838" s="173">
        <v>214</v>
      </c>
      <c r="D838" s="173" t="s">
        <v>125</v>
      </c>
      <c r="E838" s="174" t="s">
        <v>1343</v>
      </c>
      <c r="F838" s="175" t="s">
        <v>1344</v>
      </c>
      <c r="G838" s="176" t="s">
        <v>128</v>
      </c>
      <c r="H838" s="177">
        <v>7.42</v>
      </c>
      <c r="I838" s="86">
        <v>0</v>
      </c>
      <c r="J838" s="178">
        <f>ROUND(I838*H838,2)</f>
        <v>0</v>
      </c>
      <c r="K838" s="179"/>
      <c r="L838" s="97"/>
      <c r="M838" s="180" t="s">
        <v>1</v>
      </c>
      <c r="N838" s="181" t="s">
        <v>37</v>
      </c>
      <c r="O838" s="182">
        <v>1.1060000000000001</v>
      </c>
      <c r="P838" s="182">
        <f>O838*H838</f>
        <v>8.2065200000000011</v>
      </c>
      <c r="Q838" s="182">
        <v>0.1837</v>
      </c>
      <c r="R838" s="182">
        <f>Q838*H838</f>
        <v>1.363054</v>
      </c>
      <c r="S838" s="182">
        <v>0</v>
      </c>
      <c r="T838" s="183">
        <f>S838*H838</f>
        <v>0</v>
      </c>
      <c r="U838" s="100"/>
      <c r="V838" s="100"/>
      <c r="W838" s="100"/>
      <c r="X838" s="100"/>
      <c r="Y838" s="100"/>
      <c r="Z838" s="100"/>
      <c r="AA838" s="100"/>
      <c r="AB838" s="100"/>
      <c r="AC838" s="100"/>
      <c r="AD838" s="100"/>
      <c r="AE838" s="100"/>
      <c r="AR838" s="184" t="s">
        <v>129</v>
      </c>
      <c r="AT838" s="184" t="s">
        <v>125</v>
      </c>
      <c r="AU838" s="184" t="s">
        <v>82</v>
      </c>
      <c r="AY838" s="88" t="s">
        <v>124</v>
      </c>
      <c r="BE838" s="185">
        <f>IF(N838="základní",J838,0)</f>
        <v>0</v>
      </c>
      <c r="BF838" s="185">
        <f>IF(N838="snížená",J838,0)</f>
        <v>0</v>
      </c>
      <c r="BG838" s="185">
        <f>IF(N838="zákl. přenesená",J838,0)</f>
        <v>0</v>
      </c>
      <c r="BH838" s="185">
        <f>IF(N838="sníž. přenesená",J838,0)</f>
        <v>0</v>
      </c>
      <c r="BI838" s="185">
        <f>IF(N838="nulová",J838,0)</f>
        <v>0</v>
      </c>
      <c r="BJ838" s="88" t="s">
        <v>80</v>
      </c>
      <c r="BK838" s="185">
        <f>ROUND(I838*H838,2)</f>
        <v>0</v>
      </c>
      <c r="BL838" s="88" t="s">
        <v>129</v>
      </c>
      <c r="BM838" s="184" t="s">
        <v>1345</v>
      </c>
    </row>
    <row r="839" spans="1:65" s="99" customFormat="1" ht="38.4" x14ac:dyDescent="0.2">
      <c r="A839" s="100"/>
      <c r="B839" s="97"/>
      <c r="C839" s="100"/>
      <c r="D839" s="186" t="s">
        <v>221</v>
      </c>
      <c r="E839" s="100"/>
      <c r="F839" s="187" t="s">
        <v>1329</v>
      </c>
      <c r="G839" s="100"/>
      <c r="H839" s="100"/>
      <c r="I839" s="100"/>
      <c r="J839" s="100"/>
      <c r="K839" s="100"/>
      <c r="L839" s="97"/>
      <c r="M839" s="188"/>
      <c r="N839" s="189"/>
      <c r="O839" s="190"/>
      <c r="P839" s="190"/>
      <c r="Q839" s="190"/>
      <c r="R839" s="190"/>
      <c r="S839" s="190"/>
      <c r="T839" s="191"/>
      <c r="U839" s="100"/>
      <c r="V839" s="100"/>
      <c r="W839" s="100"/>
      <c r="X839" s="100"/>
      <c r="Y839" s="100"/>
      <c r="Z839" s="100"/>
      <c r="AA839" s="100"/>
      <c r="AB839" s="100"/>
      <c r="AC839" s="100"/>
      <c r="AD839" s="100"/>
      <c r="AE839" s="100"/>
      <c r="AT839" s="88" t="s">
        <v>221</v>
      </c>
      <c r="AU839" s="88" t="s">
        <v>82</v>
      </c>
    </row>
    <row r="840" spans="1:65" s="192" customFormat="1" x14ac:dyDescent="0.2">
      <c r="B840" s="193"/>
      <c r="D840" s="186" t="s">
        <v>131</v>
      </c>
      <c r="E840" s="194" t="s">
        <v>1</v>
      </c>
      <c r="F840" s="195" t="s">
        <v>1346</v>
      </c>
      <c r="H840" s="196">
        <v>7.42</v>
      </c>
      <c r="L840" s="193"/>
      <c r="M840" s="197"/>
      <c r="N840" s="198"/>
      <c r="O840" s="198"/>
      <c r="P840" s="198"/>
      <c r="Q840" s="198"/>
      <c r="R840" s="198"/>
      <c r="S840" s="198"/>
      <c r="T840" s="199"/>
      <c r="AT840" s="194" t="s">
        <v>131</v>
      </c>
      <c r="AU840" s="194" t="s">
        <v>82</v>
      </c>
      <c r="AV840" s="192" t="s">
        <v>82</v>
      </c>
      <c r="AW840" s="192" t="s">
        <v>28</v>
      </c>
      <c r="AX840" s="192" t="s">
        <v>80</v>
      </c>
      <c r="AY840" s="194" t="s">
        <v>124</v>
      </c>
    </row>
    <row r="841" spans="1:65" s="99" customFormat="1" ht="21.75" customHeight="1" x14ac:dyDescent="0.2">
      <c r="A841" s="100"/>
      <c r="B841" s="97"/>
      <c r="C841" s="173">
        <v>215</v>
      </c>
      <c r="D841" s="173" t="s">
        <v>125</v>
      </c>
      <c r="E841" s="174" t="s">
        <v>1348</v>
      </c>
      <c r="F841" s="175" t="s">
        <v>1349</v>
      </c>
      <c r="G841" s="176" t="s">
        <v>128</v>
      </c>
      <c r="H841" s="177">
        <v>128.25399999999999</v>
      </c>
      <c r="I841" s="86">
        <v>0</v>
      </c>
      <c r="J841" s="178">
        <f>ROUND(I841*H841,2)</f>
        <v>0</v>
      </c>
      <c r="K841" s="179"/>
      <c r="L841" s="97"/>
      <c r="M841" s="180" t="s">
        <v>1</v>
      </c>
      <c r="N841" s="181" t="s">
        <v>37</v>
      </c>
      <c r="O841" s="182">
        <v>1.1060000000000001</v>
      </c>
      <c r="P841" s="182">
        <f>O841*H841</f>
        <v>141.84892400000001</v>
      </c>
      <c r="Q841" s="182">
        <v>0.1837</v>
      </c>
      <c r="R841" s="182">
        <f>Q841*H841</f>
        <v>23.560259799999997</v>
      </c>
      <c r="S841" s="182">
        <v>0</v>
      </c>
      <c r="T841" s="183">
        <f>S841*H841</f>
        <v>0</v>
      </c>
      <c r="U841" s="100"/>
      <c r="V841" s="100"/>
      <c r="W841" s="100"/>
      <c r="X841" s="100"/>
      <c r="Y841" s="100"/>
      <c r="Z841" s="100"/>
      <c r="AA841" s="100"/>
      <c r="AB841" s="100"/>
      <c r="AC841" s="100"/>
      <c r="AD841" s="100"/>
      <c r="AE841" s="100"/>
      <c r="AR841" s="184" t="s">
        <v>129</v>
      </c>
      <c r="AT841" s="184" t="s">
        <v>125</v>
      </c>
      <c r="AU841" s="184" t="s">
        <v>82</v>
      </c>
      <c r="AY841" s="88" t="s">
        <v>124</v>
      </c>
      <c r="BE841" s="185">
        <f>IF(N841="základní",J841,0)</f>
        <v>0</v>
      </c>
      <c r="BF841" s="185">
        <f>IF(N841="snížená",J841,0)</f>
        <v>0</v>
      </c>
      <c r="BG841" s="185">
        <f>IF(N841="zákl. přenesená",J841,0)</f>
        <v>0</v>
      </c>
      <c r="BH841" s="185">
        <f>IF(N841="sníž. přenesená",J841,0)</f>
        <v>0</v>
      </c>
      <c r="BI841" s="185">
        <f>IF(N841="nulová",J841,0)</f>
        <v>0</v>
      </c>
      <c r="BJ841" s="88" t="s">
        <v>80</v>
      </c>
      <c r="BK841" s="185">
        <f>ROUND(I841*H841,2)</f>
        <v>0</v>
      </c>
      <c r="BL841" s="88" t="s">
        <v>129</v>
      </c>
      <c r="BM841" s="184" t="s">
        <v>1350</v>
      </c>
    </row>
    <row r="842" spans="1:65" s="192" customFormat="1" x14ac:dyDescent="0.2">
      <c r="B842" s="193"/>
      <c r="D842" s="186" t="s">
        <v>131</v>
      </c>
      <c r="E842" s="194" t="s">
        <v>1</v>
      </c>
      <c r="F842" s="195" t="s">
        <v>1351</v>
      </c>
      <c r="H842" s="196">
        <v>128.25399999999999</v>
      </c>
      <c r="L842" s="193"/>
      <c r="M842" s="197"/>
      <c r="N842" s="198"/>
      <c r="O842" s="198"/>
      <c r="P842" s="198"/>
      <c r="Q842" s="198"/>
      <c r="R842" s="198"/>
      <c r="S842" s="198"/>
      <c r="T842" s="199"/>
      <c r="AT842" s="194" t="s">
        <v>131</v>
      </c>
      <c r="AU842" s="194" t="s">
        <v>82</v>
      </c>
      <c r="AV842" s="192" t="s">
        <v>82</v>
      </c>
      <c r="AW842" s="192" t="s">
        <v>28</v>
      </c>
      <c r="AX842" s="192" t="s">
        <v>80</v>
      </c>
      <c r="AY842" s="194" t="s">
        <v>124</v>
      </c>
    </row>
    <row r="843" spans="1:65" s="99" customFormat="1" ht="16.5" customHeight="1" x14ac:dyDescent="0.2">
      <c r="A843" s="100"/>
      <c r="B843" s="97"/>
      <c r="C843" s="218">
        <v>216</v>
      </c>
      <c r="D843" s="218" t="s">
        <v>467</v>
      </c>
      <c r="E843" s="219" t="s">
        <v>1353</v>
      </c>
      <c r="F843" s="220" t="s">
        <v>1354</v>
      </c>
      <c r="G843" s="221" t="s">
        <v>128</v>
      </c>
      <c r="H843" s="222">
        <v>130.81899999999999</v>
      </c>
      <c r="I843" s="231">
        <v>0</v>
      </c>
      <c r="J843" s="223">
        <f>ROUND(I843*H843,2)</f>
        <v>0</v>
      </c>
      <c r="K843" s="224"/>
      <c r="L843" s="225"/>
      <c r="M843" s="226" t="s">
        <v>1</v>
      </c>
      <c r="N843" s="227" t="s">
        <v>37</v>
      </c>
      <c r="O843" s="182">
        <v>0</v>
      </c>
      <c r="P843" s="182">
        <f>O843*H843</f>
        <v>0</v>
      </c>
      <c r="Q843" s="182">
        <v>0.222</v>
      </c>
      <c r="R843" s="182">
        <f>Q843*H843</f>
        <v>29.041817999999999</v>
      </c>
      <c r="S843" s="182">
        <v>0</v>
      </c>
      <c r="T843" s="183">
        <f>S843*H843</f>
        <v>0</v>
      </c>
      <c r="U843" s="100"/>
      <c r="V843" s="100"/>
      <c r="W843" s="100"/>
      <c r="X843" s="100"/>
      <c r="Y843" s="100"/>
      <c r="Z843" s="100"/>
      <c r="AA843" s="100"/>
      <c r="AB843" s="100"/>
      <c r="AC843" s="100"/>
      <c r="AD843" s="100"/>
      <c r="AE843" s="100"/>
      <c r="AR843" s="184" t="s">
        <v>178</v>
      </c>
      <c r="AT843" s="184" t="s">
        <v>467</v>
      </c>
      <c r="AU843" s="184" t="s">
        <v>82</v>
      </c>
      <c r="AY843" s="88" t="s">
        <v>124</v>
      </c>
      <c r="BE843" s="185">
        <f>IF(N843="základní",J843,0)</f>
        <v>0</v>
      </c>
      <c r="BF843" s="185">
        <f>IF(N843="snížená",J843,0)</f>
        <v>0</v>
      </c>
      <c r="BG843" s="185">
        <f>IF(N843="zákl. přenesená",J843,0)</f>
        <v>0</v>
      </c>
      <c r="BH843" s="185">
        <f>IF(N843="sníž. přenesená",J843,0)</f>
        <v>0</v>
      </c>
      <c r="BI843" s="185">
        <f>IF(N843="nulová",J843,0)</f>
        <v>0</v>
      </c>
      <c r="BJ843" s="88" t="s">
        <v>80</v>
      </c>
      <c r="BK843" s="185">
        <f>ROUND(I843*H843,2)</f>
        <v>0</v>
      </c>
      <c r="BL843" s="88" t="s">
        <v>129</v>
      </c>
      <c r="BM843" s="184" t="s">
        <v>1355</v>
      </c>
    </row>
    <row r="844" spans="1:65" s="192" customFormat="1" x14ac:dyDescent="0.2">
      <c r="B844" s="193"/>
      <c r="D844" s="186" t="s">
        <v>131</v>
      </c>
      <c r="F844" s="195" t="s">
        <v>1356</v>
      </c>
      <c r="H844" s="196">
        <v>130.81899999999999</v>
      </c>
      <c r="L844" s="193"/>
      <c r="M844" s="197"/>
      <c r="N844" s="198"/>
      <c r="O844" s="198"/>
      <c r="P844" s="198"/>
      <c r="Q844" s="198"/>
      <c r="R844" s="198"/>
      <c r="S844" s="198"/>
      <c r="T844" s="199"/>
      <c r="AT844" s="194" t="s">
        <v>131</v>
      </c>
      <c r="AU844" s="194" t="s">
        <v>82</v>
      </c>
      <c r="AV844" s="192" t="s">
        <v>82</v>
      </c>
      <c r="AW844" s="192" t="s">
        <v>3</v>
      </c>
      <c r="AX844" s="192" t="s">
        <v>80</v>
      </c>
      <c r="AY844" s="194" t="s">
        <v>124</v>
      </c>
    </row>
    <row r="845" spans="1:65" s="99" customFormat="1" ht="33" customHeight="1" x14ac:dyDescent="0.2">
      <c r="A845" s="100"/>
      <c r="B845" s="97"/>
      <c r="C845" s="173">
        <v>217</v>
      </c>
      <c r="D845" s="173" t="s">
        <v>125</v>
      </c>
      <c r="E845" s="174" t="s">
        <v>1358</v>
      </c>
      <c r="F845" s="175" t="s">
        <v>1359</v>
      </c>
      <c r="G845" s="176" t="s">
        <v>128</v>
      </c>
      <c r="H845" s="177">
        <v>20.72</v>
      </c>
      <c r="I845" s="86">
        <v>0</v>
      </c>
      <c r="J845" s="178">
        <f>ROUND(I845*H845,2)</f>
        <v>0</v>
      </c>
      <c r="K845" s="179"/>
      <c r="L845" s="97"/>
      <c r="M845" s="180" t="s">
        <v>1</v>
      </c>
      <c r="N845" s="181" t="s">
        <v>37</v>
      </c>
      <c r="O845" s="182">
        <v>0.64</v>
      </c>
      <c r="P845" s="182">
        <f>O845*H845</f>
        <v>13.2608</v>
      </c>
      <c r="Q845" s="182">
        <v>8.8800000000000004E-2</v>
      </c>
      <c r="R845" s="182">
        <f>Q845*H845</f>
        <v>1.839936</v>
      </c>
      <c r="S845" s="182">
        <v>0</v>
      </c>
      <c r="T845" s="183">
        <f>S845*H845</f>
        <v>0</v>
      </c>
      <c r="U845" s="100"/>
      <c r="V845" s="100"/>
      <c r="W845" s="100"/>
      <c r="X845" s="100"/>
      <c r="Y845" s="100"/>
      <c r="Z845" s="100"/>
      <c r="AA845" s="100"/>
      <c r="AB845" s="100"/>
      <c r="AC845" s="100"/>
      <c r="AD845" s="100"/>
      <c r="AE845" s="100"/>
      <c r="AR845" s="184" t="s">
        <v>129</v>
      </c>
      <c r="AT845" s="184" t="s">
        <v>125</v>
      </c>
      <c r="AU845" s="184" t="s">
        <v>82</v>
      </c>
      <c r="AY845" s="88" t="s">
        <v>124</v>
      </c>
      <c r="BE845" s="185">
        <f>IF(N845="základní",J845,0)</f>
        <v>0</v>
      </c>
      <c r="BF845" s="185">
        <f>IF(N845="snížená",J845,0)</f>
        <v>0</v>
      </c>
      <c r="BG845" s="185">
        <f>IF(N845="zákl. přenesená",J845,0)</f>
        <v>0</v>
      </c>
      <c r="BH845" s="185">
        <f>IF(N845="sníž. přenesená",J845,0)</f>
        <v>0</v>
      </c>
      <c r="BI845" s="185">
        <f>IF(N845="nulová",J845,0)</f>
        <v>0</v>
      </c>
      <c r="BJ845" s="88" t="s">
        <v>80</v>
      </c>
      <c r="BK845" s="185">
        <f>ROUND(I845*H845,2)</f>
        <v>0</v>
      </c>
      <c r="BL845" s="88" t="s">
        <v>129</v>
      </c>
      <c r="BM845" s="184" t="s">
        <v>1360</v>
      </c>
    </row>
    <row r="846" spans="1:65" s="192" customFormat="1" x14ac:dyDescent="0.2">
      <c r="B846" s="193"/>
      <c r="D846" s="186" t="s">
        <v>131</v>
      </c>
      <c r="E846" s="194" t="s">
        <v>1</v>
      </c>
      <c r="F846" s="195" t="s">
        <v>1361</v>
      </c>
      <c r="H846" s="196">
        <v>20.72</v>
      </c>
      <c r="L846" s="193"/>
      <c r="M846" s="197"/>
      <c r="N846" s="198"/>
      <c r="O846" s="198"/>
      <c r="P846" s="198"/>
      <c r="Q846" s="198"/>
      <c r="R846" s="198"/>
      <c r="S846" s="198"/>
      <c r="T846" s="199"/>
      <c r="AT846" s="194" t="s">
        <v>131</v>
      </c>
      <c r="AU846" s="194" t="s">
        <v>82</v>
      </c>
      <c r="AV846" s="192" t="s">
        <v>82</v>
      </c>
      <c r="AW846" s="192" t="s">
        <v>28</v>
      </c>
      <c r="AX846" s="192" t="s">
        <v>80</v>
      </c>
      <c r="AY846" s="194" t="s">
        <v>124</v>
      </c>
    </row>
    <row r="847" spans="1:65" s="99" customFormat="1" ht="16.5" customHeight="1" x14ac:dyDescent="0.2">
      <c r="A847" s="100"/>
      <c r="B847" s="97"/>
      <c r="C847" s="218">
        <v>218</v>
      </c>
      <c r="D847" s="218" t="s">
        <v>467</v>
      </c>
      <c r="E847" s="219" t="s">
        <v>1363</v>
      </c>
      <c r="F847" s="220" t="s">
        <v>1364</v>
      </c>
      <c r="G847" s="221" t="s">
        <v>128</v>
      </c>
      <c r="H847" s="222">
        <v>21.341999999999999</v>
      </c>
      <c r="I847" s="231">
        <v>0</v>
      </c>
      <c r="J847" s="223">
        <f>ROUND(I847*H847,2)</f>
        <v>0</v>
      </c>
      <c r="K847" s="224"/>
      <c r="L847" s="225"/>
      <c r="M847" s="226" t="s">
        <v>1</v>
      </c>
      <c r="N847" s="227" t="s">
        <v>37</v>
      </c>
      <c r="O847" s="182">
        <v>0</v>
      </c>
      <c r="P847" s="182">
        <f>O847*H847</f>
        <v>0</v>
      </c>
      <c r="Q847" s="182">
        <v>0.21</v>
      </c>
      <c r="R847" s="182">
        <f>Q847*H847</f>
        <v>4.4818199999999999</v>
      </c>
      <c r="S847" s="182">
        <v>0</v>
      </c>
      <c r="T847" s="183">
        <f>S847*H847</f>
        <v>0</v>
      </c>
      <c r="U847" s="100"/>
      <c r="V847" s="100"/>
      <c r="W847" s="100"/>
      <c r="X847" s="100"/>
      <c r="Y847" s="100"/>
      <c r="Z847" s="100"/>
      <c r="AA847" s="100"/>
      <c r="AB847" s="100"/>
      <c r="AC847" s="100"/>
      <c r="AD847" s="100"/>
      <c r="AE847" s="100"/>
      <c r="AR847" s="184" t="s">
        <v>178</v>
      </c>
      <c r="AT847" s="184" t="s">
        <v>467</v>
      </c>
      <c r="AU847" s="184" t="s">
        <v>82</v>
      </c>
      <c r="AY847" s="88" t="s">
        <v>124</v>
      </c>
      <c r="BE847" s="185">
        <f>IF(N847="základní",J847,0)</f>
        <v>0</v>
      </c>
      <c r="BF847" s="185">
        <f>IF(N847="snížená",J847,0)</f>
        <v>0</v>
      </c>
      <c r="BG847" s="185">
        <f>IF(N847="zákl. přenesená",J847,0)</f>
        <v>0</v>
      </c>
      <c r="BH847" s="185">
        <f>IF(N847="sníž. přenesená",J847,0)</f>
        <v>0</v>
      </c>
      <c r="BI847" s="185">
        <f>IF(N847="nulová",J847,0)</f>
        <v>0</v>
      </c>
      <c r="BJ847" s="88" t="s">
        <v>80</v>
      </c>
      <c r="BK847" s="185">
        <f>ROUND(I847*H847,2)</f>
        <v>0</v>
      </c>
      <c r="BL847" s="88" t="s">
        <v>129</v>
      </c>
      <c r="BM847" s="184" t="s">
        <v>1365</v>
      </c>
    </row>
    <row r="848" spans="1:65" s="192" customFormat="1" x14ac:dyDescent="0.2">
      <c r="B848" s="193"/>
      <c r="D848" s="186" t="s">
        <v>131</v>
      </c>
      <c r="F848" s="195" t="s">
        <v>1366</v>
      </c>
      <c r="H848" s="196">
        <v>21.341999999999999</v>
      </c>
      <c r="L848" s="193"/>
      <c r="M848" s="197"/>
      <c r="N848" s="198"/>
      <c r="O848" s="198"/>
      <c r="P848" s="198"/>
      <c r="Q848" s="198"/>
      <c r="R848" s="198"/>
      <c r="S848" s="198"/>
      <c r="T848" s="199"/>
      <c r="AT848" s="194" t="s">
        <v>131</v>
      </c>
      <c r="AU848" s="194" t="s">
        <v>82</v>
      </c>
      <c r="AV848" s="192" t="s">
        <v>82</v>
      </c>
      <c r="AW848" s="192" t="s">
        <v>3</v>
      </c>
      <c r="AX848" s="192" t="s">
        <v>80</v>
      </c>
      <c r="AY848" s="194" t="s">
        <v>124</v>
      </c>
    </row>
    <row r="849" spans="1:65" s="99" customFormat="1" ht="21.75" customHeight="1" x14ac:dyDescent="0.2">
      <c r="A849" s="100"/>
      <c r="B849" s="97"/>
      <c r="C849" s="173">
        <v>219</v>
      </c>
      <c r="D849" s="173" t="s">
        <v>125</v>
      </c>
      <c r="E849" s="174" t="s">
        <v>1368</v>
      </c>
      <c r="F849" s="175" t="s">
        <v>1369</v>
      </c>
      <c r="G849" s="176" t="s">
        <v>128</v>
      </c>
      <c r="H849" s="177">
        <v>89.543999999999997</v>
      </c>
      <c r="I849" s="86">
        <v>0</v>
      </c>
      <c r="J849" s="178">
        <f>ROUND(I849*H849,2)</f>
        <v>0</v>
      </c>
      <c r="K849" s="179"/>
      <c r="L849" s="97"/>
      <c r="M849" s="180" t="s">
        <v>1</v>
      </c>
      <c r="N849" s="181" t="s">
        <v>37</v>
      </c>
      <c r="O849" s="182">
        <v>5.8000000000000003E-2</v>
      </c>
      <c r="P849" s="182">
        <f>O849*H849</f>
        <v>5.1935520000000004</v>
      </c>
      <c r="Q849" s="182">
        <v>0</v>
      </c>
      <c r="R849" s="182">
        <f>Q849*H849</f>
        <v>0</v>
      </c>
      <c r="S849" s="182">
        <v>0</v>
      </c>
      <c r="T849" s="183">
        <f>S849*H849</f>
        <v>0</v>
      </c>
      <c r="U849" s="100"/>
      <c r="V849" s="100"/>
      <c r="W849" s="100"/>
      <c r="X849" s="100"/>
      <c r="Y849" s="100"/>
      <c r="Z849" s="100"/>
      <c r="AA849" s="100"/>
      <c r="AB849" s="100"/>
      <c r="AC849" s="100"/>
      <c r="AD849" s="100"/>
      <c r="AE849" s="100"/>
      <c r="AR849" s="184" t="s">
        <v>129</v>
      </c>
      <c r="AT849" s="184" t="s">
        <v>125</v>
      </c>
      <c r="AU849" s="184" t="s">
        <v>82</v>
      </c>
      <c r="AY849" s="88" t="s">
        <v>124</v>
      </c>
      <c r="BE849" s="185">
        <f>IF(N849="základní",J849,0)</f>
        <v>0</v>
      </c>
      <c r="BF849" s="185">
        <f>IF(N849="snížená",J849,0)</f>
        <v>0</v>
      </c>
      <c r="BG849" s="185">
        <f>IF(N849="zákl. přenesená",J849,0)</f>
        <v>0</v>
      </c>
      <c r="BH849" s="185">
        <f>IF(N849="sníž. přenesená",J849,0)</f>
        <v>0</v>
      </c>
      <c r="BI849" s="185">
        <f>IF(N849="nulová",J849,0)</f>
        <v>0</v>
      </c>
      <c r="BJ849" s="88" t="s">
        <v>80</v>
      </c>
      <c r="BK849" s="185">
        <f>ROUND(I849*H849,2)</f>
        <v>0</v>
      </c>
      <c r="BL849" s="88" t="s">
        <v>129</v>
      </c>
      <c r="BM849" s="184" t="s">
        <v>1370</v>
      </c>
    </row>
    <row r="850" spans="1:65" s="192" customFormat="1" x14ac:dyDescent="0.2">
      <c r="B850" s="193"/>
      <c r="D850" s="186" t="s">
        <v>131</v>
      </c>
      <c r="E850" s="194" t="s">
        <v>1</v>
      </c>
      <c r="F850" s="195" t="s">
        <v>1371</v>
      </c>
      <c r="H850" s="196">
        <v>89.543999999999997</v>
      </c>
      <c r="L850" s="193"/>
      <c r="M850" s="197"/>
      <c r="N850" s="198"/>
      <c r="O850" s="198"/>
      <c r="P850" s="198"/>
      <c r="Q850" s="198"/>
      <c r="R850" s="198"/>
      <c r="S850" s="198"/>
      <c r="T850" s="199"/>
      <c r="AT850" s="194" t="s">
        <v>131</v>
      </c>
      <c r="AU850" s="194" t="s">
        <v>82</v>
      </c>
      <c r="AV850" s="192" t="s">
        <v>82</v>
      </c>
      <c r="AW850" s="192" t="s">
        <v>28</v>
      </c>
      <c r="AX850" s="192" t="s">
        <v>80</v>
      </c>
      <c r="AY850" s="194" t="s">
        <v>124</v>
      </c>
    </row>
    <row r="851" spans="1:65" s="99" customFormat="1" ht="16.5" customHeight="1" x14ac:dyDescent="0.2">
      <c r="A851" s="100"/>
      <c r="B851" s="97"/>
      <c r="C851" s="173">
        <v>220</v>
      </c>
      <c r="D851" s="173" t="s">
        <v>125</v>
      </c>
      <c r="E851" s="174" t="s">
        <v>1373</v>
      </c>
      <c r="F851" s="175" t="s">
        <v>1374</v>
      </c>
      <c r="G851" s="176" t="s">
        <v>128</v>
      </c>
      <c r="H851" s="177">
        <v>179.08799999999999</v>
      </c>
      <c r="I851" s="86">
        <v>0</v>
      </c>
      <c r="J851" s="178">
        <f>ROUND(I851*H851,2)</f>
        <v>0</v>
      </c>
      <c r="K851" s="179"/>
      <c r="L851" s="97"/>
      <c r="M851" s="180" t="s">
        <v>1</v>
      </c>
      <c r="N851" s="181" t="s">
        <v>37</v>
      </c>
      <c r="O851" s="182">
        <v>2E-3</v>
      </c>
      <c r="P851" s="182">
        <f>O851*H851</f>
        <v>0.35817599999999999</v>
      </c>
      <c r="Q851" s="182">
        <v>0</v>
      </c>
      <c r="R851" s="182">
        <f>Q851*H851</f>
        <v>0</v>
      </c>
      <c r="S851" s="182">
        <v>0</v>
      </c>
      <c r="T851" s="183">
        <f>S851*H851</f>
        <v>0</v>
      </c>
      <c r="U851" s="100"/>
      <c r="V851" s="100"/>
      <c r="W851" s="100"/>
      <c r="X851" s="100"/>
      <c r="Y851" s="100"/>
      <c r="Z851" s="100"/>
      <c r="AA851" s="100"/>
      <c r="AB851" s="100"/>
      <c r="AC851" s="100"/>
      <c r="AD851" s="100"/>
      <c r="AE851" s="100"/>
      <c r="AR851" s="184" t="s">
        <v>129</v>
      </c>
      <c r="AT851" s="184" t="s">
        <v>125</v>
      </c>
      <c r="AU851" s="184" t="s">
        <v>82</v>
      </c>
      <c r="AY851" s="88" t="s">
        <v>124</v>
      </c>
      <c r="BE851" s="185">
        <f>IF(N851="základní",J851,0)</f>
        <v>0</v>
      </c>
      <c r="BF851" s="185">
        <f>IF(N851="snížená",J851,0)</f>
        <v>0</v>
      </c>
      <c r="BG851" s="185">
        <f>IF(N851="zákl. přenesená",J851,0)</f>
        <v>0</v>
      </c>
      <c r="BH851" s="185">
        <f>IF(N851="sníž. přenesená",J851,0)</f>
        <v>0</v>
      </c>
      <c r="BI851" s="185">
        <f>IF(N851="nulová",J851,0)</f>
        <v>0</v>
      </c>
      <c r="BJ851" s="88" t="s">
        <v>80</v>
      </c>
      <c r="BK851" s="185">
        <f>ROUND(I851*H851,2)</f>
        <v>0</v>
      </c>
      <c r="BL851" s="88" t="s">
        <v>129</v>
      </c>
      <c r="BM851" s="184" t="s">
        <v>1375</v>
      </c>
    </row>
    <row r="852" spans="1:65" s="192" customFormat="1" x14ac:dyDescent="0.2">
      <c r="B852" s="193"/>
      <c r="D852" s="186" t="s">
        <v>131</v>
      </c>
      <c r="E852" s="194" t="s">
        <v>1</v>
      </c>
      <c r="F852" s="195" t="s">
        <v>1376</v>
      </c>
      <c r="H852" s="196">
        <v>179.08799999999999</v>
      </c>
      <c r="L852" s="193"/>
      <c r="M852" s="197"/>
      <c r="N852" s="198"/>
      <c r="O852" s="198"/>
      <c r="P852" s="198"/>
      <c r="Q852" s="198"/>
      <c r="R852" s="198"/>
      <c r="S852" s="198"/>
      <c r="T852" s="199"/>
      <c r="AT852" s="194" t="s">
        <v>131</v>
      </c>
      <c r="AU852" s="194" t="s">
        <v>82</v>
      </c>
      <c r="AV852" s="192" t="s">
        <v>82</v>
      </c>
      <c r="AW852" s="192" t="s">
        <v>28</v>
      </c>
      <c r="AX852" s="192" t="s">
        <v>80</v>
      </c>
      <c r="AY852" s="194" t="s">
        <v>124</v>
      </c>
    </row>
    <row r="853" spans="1:65" s="99" customFormat="1" ht="21.75" customHeight="1" x14ac:dyDescent="0.2">
      <c r="A853" s="100"/>
      <c r="B853" s="97"/>
      <c r="C853" s="173">
        <v>221</v>
      </c>
      <c r="D853" s="173" t="s">
        <v>125</v>
      </c>
      <c r="E853" s="174" t="s">
        <v>1378</v>
      </c>
      <c r="F853" s="175" t="s">
        <v>1379</v>
      </c>
      <c r="G853" s="176" t="s">
        <v>128</v>
      </c>
      <c r="H853" s="177">
        <v>89.543999999999997</v>
      </c>
      <c r="I853" s="86">
        <v>0</v>
      </c>
      <c r="J853" s="178">
        <f>ROUND(I853*H853,2)</f>
        <v>0</v>
      </c>
      <c r="K853" s="179"/>
      <c r="L853" s="97"/>
      <c r="M853" s="180" t="s">
        <v>1</v>
      </c>
      <c r="N853" s="181" t="s">
        <v>37</v>
      </c>
      <c r="O853" s="182">
        <v>1.6E-2</v>
      </c>
      <c r="P853" s="182">
        <f>O853*H853</f>
        <v>1.432704</v>
      </c>
      <c r="Q853" s="182">
        <v>0</v>
      </c>
      <c r="R853" s="182">
        <f>Q853*H853</f>
        <v>0</v>
      </c>
      <c r="S853" s="182">
        <v>0</v>
      </c>
      <c r="T853" s="183">
        <f>S853*H853</f>
        <v>0</v>
      </c>
      <c r="U853" s="100"/>
      <c r="V853" s="100"/>
      <c r="W853" s="100"/>
      <c r="X853" s="100"/>
      <c r="Y853" s="100"/>
      <c r="Z853" s="100"/>
      <c r="AA853" s="100"/>
      <c r="AB853" s="100"/>
      <c r="AC853" s="100"/>
      <c r="AD853" s="100"/>
      <c r="AE853" s="100"/>
      <c r="AR853" s="184" t="s">
        <v>129</v>
      </c>
      <c r="AT853" s="184" t="s">
        <v>125</v>
      </c>
      <c r="AU853" s="184" t="s">
        <v>82</v>
      </c>
      <c r="AY853" s="88" t="s">
        <v>124</v>
      </c>
      <c r="BE853" s="185">
        <f>IF(N853="základní",J853,0)</f>
        <v>0</v>
      </c>
      <c r="BF853" s="185">
        <f>IF(N853="snížená",J853,0)</f>
        <v>0</v>
      </c>
      <c r="BG853" s="185">
        <f>IF(N853="zákl. přenesená",J853,0)</f>
        <v>0</v>
      </c>
      <c r="BH853" s="185">
        <f>IF(N853="sníž. přenesená",J853,0)</f>
        <v>0</v>
      </c>
      <c r="BI853" s="185">
        <f>IF(N853="nulová",J853,0)</f>
        <v>0</v>
      </c>
      <c r="BJ853" s="88" t="s">
        <v>80</v>
      </c>
      <c r="BK853" s="185">
        <f>ROUND(I853*H853,2)</f>
        <v>0</v>
      </c>
      <c r="BL853" s="88" t="s">
        <v>129</v>
      </c>
      <c r="BM853" s="184" t="s">
        <v>1380</v>
      </c>
    </row>
    <row r="854" spans="1:65" s="192" customFormat="1" x14ac:dyDescent="0.2">
      <c r="B854" s="193"/>
      <c r="D854" s="186" t="s">
        <v>131</v>
      </c>
      <c r="E854" s="194" t="s">
        <v>1</v>
      </c>
      <c r="F854" s="195" t="s">
        <v>1371</v>
      </c>
      <c r="H854" s="196">
        <v>89.543999999999997</v>
      </c>
      <c r="L854" s="193"/>
      <c r="M854" s="197"/>
      <c r="N854" s="198"/>
      <c r="O854" s="198"/>
      <c r="P854" s="198"/>
      <c r="Q854" s="198"/>
      <c r="R854" s="198"/>
      <c r="S854" s="198"/>
      <c r="T854" s="199"/>
      <c r="AT854" s="194" t="s">
        <v>131</v>
      </c>
      <c r="AU854" s="194" t="s">
        <v>82</v>
      </c>
      <c r="AV854" s="192" t="s">
        <v>82</v>
      </c>
      <c r="AW854" s="192" t="s">
        <v>28</v>
      </c>
      <c r="AX854" s="192" t="s">
        <v>80</v>
      </c>
      <c r="AY854" s="194" t="s">
        <v>124</v>
      </c>
    </row>
    <row r="855" spans="1:65" s="99" customFormat="1" ht="16.5" customHeight="1" x14ac:dyDescent="0.2">
      <c r="A855" s="100"/>
      <c r="B855" s="97"/>
      <c r="C855" s="173">
        <v>222</v>
      </c>
      <c r="D855" s="173" t="s">
        <v>125</v>
      </c>
      <c r="E855" s="174" t="s">
        <v>1382</v>
      </c>
      <c r="F855" s="175" t="s">
        <v>1383</v>
      </c>
      <c r="G855" s="176" t="s">
        <v>128</v>
      </c>
      <c r="H855" s="177">
        <v>4.2960000000000003</v>
      </c>
      <c r="I855" s="86">
        <v>0</v>
      </c>
      <c r="J855" s="178">
        <f>ROUND(I855*H855,2)</f>
        <v>0</v>
      </c>
      <c r="K855" s="179"/>
      <c r="L855" s="97"/>
      <c r="M855" s="180" t="s">
        <v>1</v>
      </c>
      <c r="N855" s="181" t="s">
        <v>37</v>
      </c>
      <c r="O855" s="182">
        <v>3.6999999999999998E-2</v>
      </c>
      <c r="P855" s="182">
        <f>O855*H855</f>
        <v>0.15895200000000001</v>
      </c>
      <c r="Q855" s="182">
        <v>0.40799999999999997</v>
      </c>
      <c r="R855" s="182">
        <f>Q855*H855</f>
        <v>1.7527680000000001</v>
      </c>
      <c r="S855" s="182">
        <v>0</v>
      </c>
      <c r="T855" s="183">
        <f>S855*H855</f>
        <v>0</v>
      </c>
      <c r="U855" s="100"/>
      <c r="V855" s="100"/>
      <c r="W855" s="100"/>
      <c r="X855" s="100"/>
      <c r="Y855" s="100"/>
      <c r="Z855" s="100"/>
      <c r="AA855" s="100"/>
      <c r="AB855" s="100"/>
      <c r="AC855" s="100"/>
      <c r="AD855" s="100"/>
      <c r="AE855" s="100"/>
      <c r="AR855" s="184" t="s">
        <v>129</v>
      </c>
      <c r="AT855" s="184" t="s">
        <v>125</v>
      </c>
      <c r="AU855" s="184" t="s">
        <v>82</v>
      </c>
      <c r="AY855" s="88" t="s">
        <v>124</v>
      </c>
      <c r="BE855" s="185">
        <f>IF(N855="základní",J855,0)</f>
        <v>0</v>
      </c>
      <c r="BF855" s="185">
        <f>IF(N855="snížená",J855,0)</f>
        <v>0</v>
      </c>
      <c r="BG855" s="185">
        <f>IF(N855="zákl. přenesená",J855,0)</f>
        <v>0</v>
      </c>
      <c r="BH855" s="185">
        <f>IF(N855="sníž. přenesená",J855,0)</f>
        <v>0</v>
      </c>
      <c r="BI855" s="185">
        <f>IF(N855="nulová",J855,0)</f>
        <v>0</v>
      </c>
      <c r="BJ855" s="88" t="s">
        <v>80</v>
      </c>
      <c r="BK855" s="185">
        <f>ROUND(I855*H855,2)</f>
        <v>0</v>
      </c>
      <c r="BL855" s="88" t="s">
        <v>129</v>
      </c>
      <c r="BM855" s="184" t="s">
        <v>1384</v>
      </c>
    </row>
    <row r="856" spans="1:65" s="192" customFormat="1" x14ac:dyDescent="0.2">
      <c r="B856" s="193"/>
      <c r="D856" s="186" t="s">
        <v>131</v>
      </c>
      <c r="E856" s="194" t="s">
        <v>1</v>
      </c>
      <c r="F856" s="195" t="s">
        <v>1385</v>
      </c>
      <c r="H856" s="196">
        <v>4.2960000000000003</v>
      </c>
      <c r="L856" s="193"/>
      <c r="M856" s="197"/>
      <c r="N856" s="198"/>
      <c r="O856" s="198"/>
      <c r="P856" s="198"/>
      <c r="Q856" s="198"/>
      <c r="R856" s="198"/>
      <c r="S856" s="198"/>
      <c r="T856" s="199"/>
      <c r="AT856" s="194" t="s">
        <v>131</v>
      </c>
      <c r="AU856" s="194" t="s">
        <v>82</v>
      </c>
      <c r="AV856" s="192" t="s">
        <v>82</v>
      </c>
      <c r="AW856" s="192" t="s">
        <v>28</v>
      </c>
      <c r="AX856" s="192" t="s">
        <v>80</v>
      </c>
      <c r="AY856" s="194" t="s">
        <v>124</v>
      </c>
    </row>
    <row r="857" spans="1:65" s="99" customFormat="1" ht="21.75" customHeight="1" x14ac:dyDescent="0.2">
      <c r="A857" s="100"/>
      <c r="B857" s="97"/>
      <c r="C857" s="173">
        <v>223</v>
      </c>
      <c r="D857" s="173" t="s">
        <v>125</v>
      </c>
      <c r="E857" s="174" t="s">
        <v>1387</v>
      </c>
      <c r="F857" s="175" t="s">
        <v>1388</v>
      </c>
      <c r="G857" s="176" t="s">
        <v>185</v>
      </c>
      <c r="H857" s="177">
        <v>15</v>
      </c>
      <c r="I857" s="86">
        <v>0</v>
      </c>
      <c r="J857" s="178">
        <f>ROUND(I857*H857,2)</f>
        <v>0</v>
      </c>
      <c r="K857" s="179"/>
      <c r="L857" s="97"/>
      <c r="M857" s="180" t="s">
        <v>1</v>
      </c>
      <c r="N857" s="181" t="s">
        <v>37</v>
      </c>
      <c r="O857" s="182">
        <v>0.27100000000000002</v>
      </c>
      <c r="P857" s="182">
        <f>O857*H857</f>
        <v>4.0650000000000004</v>
      </c>
      <c r="Q857" s="182">
        <v>0.16849</v>
      </c>
      <c r="R857" s="182">
        <f>Q857*H857</f>
        <v>2.5273500000000002</v>
      </c>
      <c r="S857" s="182">
        <v>0</v>
      </c>
      <c r="T857" s="183">
        <f>S857*H857</f>
        <v>0</v>
      </c>
      <c r="U857" s="100"/>
      <c r="V857" s="100"/>
      <c r="W857" s="100"/>
      <c r="X857" s="100"/>
      <c r="Y857" s="100"/>
      <c r="Z857" s="100"/>
      <c r="AA857" s="100"/>
      <c r="AB857" s="100"/>
      <c r="AC857" s="100"/>
      <c r="AD857" s="100"/>
      <c r="AE857" s="100"/>
      <c r="AR857" s="184" t="s">
        <v>129</v>
      </c>
      <c r="AT857" s="184" t="s">
        <v>125</v>
      </c>
      <c r="AU857" s="184" t="s">
        <v>82</v>
      </c>
      <c r="AY857" s="88" t="s">
        <v>124</v>
      </c>
      <c r="BE857" s="185">
        <f>IF(N857="základní",J857,0)</f>
        <v>0</v>
      </c>
      <c r="BF857" s="185">
        <f>IF(N857="snížená",J857,0)</f>
        <v>0</v>
      </c>
      <c r="BG857" s="185">
        <f>IF(N857="zákl. přenesená",J857,0)</f>
        <v>0</v>
      </c>
      <c r="BH857" s="185">
        <f>IF(N857="sníž. přenesená",J857,0)</f>
        <v>0</v>
      </c>
      <c r="BI857" s="185">
        <f>IF(N857="nulová",J857,0)</f>
        <v>0</v>
      </c>
      <c r="BJ857" s="88" t="s">
        <v>80</v>
      </c>
      <c r="BK857" s="185">
        <f>ROUND(I857*H857,2)</f>
        <v>0</v>
      </c>
      <c r="BL857" s="88" t="s">
        <v>129</v>
      </c>
      <c r="BM857" s="184" t="s">
        <v>1389</v>
      </c>
    </row>
    <row r="858" spans="1:65" s="99" customFormat="1" ht="28.8" x14ac:dyDescent="0.2">
      <c r="A858" s="100"/>
      <c r="B858" s="97"/>
      <c r="C858" s="100"/>
      <c r="D858" s="186" t="s">
        <v>221</v>
      </c>
      <c r="E858" s="100"/>
      <c r="F858" s="187" t="s">
        <v>1390</v>
      </c>
      <c r="G858" s="100"/>
      <c r="H858" s="100"/>
      <c r="I858" s="100"/>
      <c r="J858" s="100"/>
      <c r="K858" s="100"/>
      <c r="L858" s="97"/>
      <c r="M858" s="188"/>
      <c r="N858" s="189"/>
      <c r="O858" s="190"/>
      <c r="P858" s="190"/>
      <c r="Q858" s="190"/>
      <c r="R858" s="190"/>
      <c r="S858" s="190"/>
      <c r="T858" s="191"/>
      <c r="U858" s="100"/>
      <c r="V858" s="100"/>
      <c r="W858" s="100"/>
      <c r="X858" s="100"/>
      <c r="Y858" s="100"/>
      <c r="Z858" s="100"/>
      <c r="AA858" s="100"/>
      <c r="AB858" s="100"/>
      <c r="AC858" s="100"/>
      <c r="AD858" s="100"/>
      <c r="AE858" s="100"/>
      <c r="AT858" s="88" t="s">
        <v>221</v>
      </c>
      <c r="AU858" s="88" t="s">
        <v>82</v>
      </c>
    </row>
    <row r="859" spans="1:65" s="192" customFormat="1" x14ac:dyDescent="0.2">
      <c r="B859" s="193"/>
      <c r="D859" s="186" t="s">
        <v>131</v>
      </c>
      <c r="E859" s="194" t="s">
        <v>1</v>
      </c>
      <c r="F859" s="195" t="s">
        <v>1391</v>
      </c>
      <c r="H859" s="196">
        <v>15</v>
      </c>
      <c r="L859" s="193"/>
      <c r="M859" s="197"/>
      <c r="N859" s="198"/>
      <c r="O859" s="198"/>
      <c r="P859" s="198"/>
      <c r="Q859" s="198"/>
      <c r="R859" s="198"/>
      <c r="S859" s="198"/>
      <c r="T859" s="199"/>
      <c r="AT859" s="194" t="s">
        <v>131</v>
      </c>
      <c r="AU859" s="194" t="s">
        <v>82</v>
      </c>
      <c r="AV859" s="192" t="s">
        <v>82</v>
      </c>
      <c r="AW859" s="192" t="s">
        <v>28</v>
      </c>
      <c r="AX859" s="192" t="s">
        <v>80</v>
      </c>
      <c r="AY859" s="194" t="s">
        <v>124</v>
      </c>
    </row>
    <row r="860" spans="1:65" s="99" customFormat="1" ht="21.75" customHeight="1" x14ac:dyDescent="0.2">
      <c r="A860" s="100"/>
      <c r="B860" s="97"/>
      <c r="C860" s="173">
        <v>224</v>
      </c>
      <c r="D860" s="173" t="s">
        <v>125</v>
      </c>
      <c r="E860" s="174" t="s">
        <v>1393</v>
      </c>
      <c r="F860" s="175" t="s">
        <v>1394</v>
      </c>
      <c r="G860" s="176" t="s">
        <v>185</v>
      </c>
      <c r="H860" s="177">
        <v>8</v>
      </c>
      <c r="I860" s="86">
        <v>0</v>
      </c>
      <c r="J860" s="178">
        <f>ROUND(I860*H860,2)</f>
        <v>0</v>
      </c>
      <c r="K860" s="179"/>
      <c r="L860" s="97"/>
      <c r="M860" s="180" t="s">
        <v>1</v>
      </c>
      <c r="N860" s="181" t="s">
        <v>37</v>
      </c>
      <c r="O860" s="182">
        <v>0.113</v>
      </c>
      <c r="P860" s="182">
        <f>O860*H860</f>
        <v>0.90400000000000003</v>
      </c>
      <c r="Q860" s="182">
        <v>8.0839999999999995E-2</v>
      </c>
      <c r="R860" s="182">
        <f>Q860*H860</f>
        <v>0.64671999999999996</v>
      </c>
      <c r="S860" s="182">
        <v>0</v>
      </c>
      <c r="T860" s="183">
        <f>S860*H860</f>
        <v>0</v>
      </c>
      <c r="U860" s="100"/>
      <c r="V860" s="100"/>
      <c r="W860" s="100"/>
      <c r="X860" s="100"/>
      <c r="Y860" s="100"/>
      <c r="Z860" s="100"/>
      <c r="AA860" s="100"/>
      <c r="AB860" s="100"/>
      <c r="AC860" s="100"/>
      <c r="AD860" s="100"/>
      <c r="AE860" s="100"/>
      <c r="AR860" s="184" t="s">
        <v>129</v>
      </c>
      <c r="AT860" s="184" t="s">
        <v>125</v>
      </c>
      <c r="AU860" s="184" t="s">
        <v>82</v>
      </c>
      <c r="AY860" s="88" t="s">
        <v>124</v>
      </c>
      <c r="BE860" s="185">
        <f>IF(N860="základní",J860,0)</f>
        <v>0</v>
      </c>
      <c r="BF860" s="185">
        <f>IF(N860="snížená",J860,0)</f>
        <v>0</v>
      </c>
      <c r="BG860" s="185">
        <f>IF(N860="zákl. přenesená",J860,0)</f>
        <v>0</v>
      </c>
      <c r="BH860" s="185">
        <f>IF(N860="sníž. přenesená",J860,0)</f>
        <v>0</v>
      </c>
      <c r="BI860" s="185">
        <f>IF(N860="nulová",J860,0)</f>
        <v>0</v>
      </c>
      <c r="BJ860" s="88" t="s">
        <v>80</v>
      </c>
      <c r="BK860" s="185">
        <f>ROUND(I860*H860,2)</f>
        <v>0</v>
      </c>
      <c r="BL860" s="88" t="s">
        <v>129</v>
      </c>
      <c r="BM860" s="184" t="s">
        <v>1395</v>
      </c>
    </row>
    <row r="861" spans="1:65" s="99" customFormat="1" ht="28.8" x14ac:dyDescent="0.2">
      <c r="A861" s="100"/>
      <c r="B861" s="97"/>
      <c r="C861" s="100"/>
      <c r="D861" s="186" t="s">
        <v>221</v>
      </c>
      <c r="E861" s="100"/>
      <c r="F861" s="187" t="s">
        <v>1396</v>
      </c>
      <c r="G861" s="100"/>
      <c r="H861" s="100"/>
      <c r="I861" s="100"/>
      <c r="J861" s="100"/>
      <c r="K861" s="100"/>
      <c r="L861" s="97"/>
      <c r="M861" s="188"/>
      <c r="N861" s="189"/>
      <c r="O861" s="190"/>
      <c r="P861" s="190"/>
      <c r="Q861" s="190"/>
      <c r="R861" s="190"/>
      <c r="S861" s="190"/>
      <c r="T861" s="191"/>
      <c r="U861" s="100"/>
      <c r="V861" s="100"/>
      <c r="W861" s="100"/>
      <c r="X861" s="100"/>
      <c r="Y861" s="100"/>
      <c r="Z861" s="100"/>
      <c r="AA861" s="100"/>
      <c r="AB861" s="100"/>
      <c r="AC861" s="100"/>
      <c r="AD861" s="100"/>
      <c r="AE861" s="100"/>
      <c r="AT861" s="88" t="s">
        <v>221</v>
      </c>
      <c r="AU861" s="88" t="s">
        <v>82</v>
      </c>
    </row>
    <row r="862" spans="1:65" s="192" customFormat="1" x14ac:dyDescent="0.2">
      <c r="B862" s="193"/>
      <c r="D862" s="186" t="s">
        <v>131</v>
      </c>
      <c r="E862" s="194" t="s">
        <v>1</v>
      </c>
      <c r="F862" s="195" t="s">
        <v>1397</v>
      </c>
      <c r="H862" s="196">
        <v>8</v>
      </c>
      <c r="L862" s="193"/>
      <c r="M862" s="197"/>
      <c r="N862" s="198"/>
      <c r="O862" s="198"/>
      <c r="P862" s="198"/>
      <c r="Q862" s="198"/>
      <c r="R862" s="198"/>
      <c r="S862" s="198"/>
      <c r="T862" s="199"/>
      <c r="AT862" s="194" t="s">
        <v>131</v>
      </c>
      <c r="AU862" s="194" t="s">
        <v>82</v>
      </c>
      <c r="AV862" s="192" t="s">
        <v>82</v>
      </c>
      <c r="AW862" s="192" t="s">
        <v>28</v>
      </c>
      <c r="AX862" s="192" t="s">
        <v>80</v>
      </c>
      <c r="AY862" s="194" t="s">
        <v>124</v>
      </c>
    </row>
    <row r="863" spans="1:65" s="99" customFormat="1" ht="21.75" customHeight="1" x14ac:dyDescent="0.2">
      <c r="A863" s="100"/>
      <c r="B863" s="97"/>
      <c r="C863" s="173">
        <v>225</v>
      </c>
      <c r="D863" s="173" t="s">
        <v>125</v>
      </c>
      <c r="E863" s="174" t="s">
        <v>1399</v>
      </c>
      <c r="F863" s="175" t="s">
        <v>1400</v>
      </c>
      <c r="G863" s="176" t="s">
        <v>185</v>
      </c>
      <c r="H863" s="177">
        <v>8</v>
      </c>
      <c r="I863" s="86">
        <v>0</v>
      </c>
      <c r="J863" s="178">
        <f>ROUND(I863*H863,2)</f>
        <v>0</v>
      </c>
      <c r="K863" s="179"/>
      <c r="L863" s="97"/>
      <c r="M863" s="180" t="s">
        <v>1</v>
      </c>
      <c r="N863" s="181" t="s">
        <v>37</v>
      </c>
      <c r="O863" s="182">
        <v>0.27200000000000002</v>
      </c>
      <c r="P863" s="182">
        <f>O863*H863</f>
        <v>2.1760000000000002</v>
      </c>
      <c r="Q863" s="182">
        <v>0.13944999999999999</v>
      </c>
      <c r="R863" s="182">
        <f>Q863*H863</f>
        <v>1.1155999999999999</v>
      </c>
      <c r="S863" s="182">
        <v>0</v>
      </c>
      <c r="T863" s="183">
        <f>S863*H863</f>
        <v>0</v>
      </c>
      <c r="U863" s="100"/>
      <c r="V863" s="100"/>
      <c r="W863" s="100"/>
      <c r="X863" s="100"/>
      <c r="Y863" s="100"/>
      <c r="Z863" s="100"/>
      <c r="AA863" s="100"/>
      <c r="AB863" s="100"/>
      <c r="AC863" s="100"/>
      <c r="AD863" s="100"/>
      <c r="AE863" s="100"/>
      <c r="AR863" s="184" t="s">
        <v>129</v>
      </c>
      <c r="AT863" s="184" t="s">
        <v>125</v>
      </c>
      <c r="AU863" s="184" t="s">
        <v>82</v>
      </c>
      <c r="AY863" s="88" t="s">
        <v>124</v>
      </c>
      <c r="BE863" s="185">
        <f>IF(N863="základní",J863,0)</f>
        <v>0</v>
      </c>
      <c r="BF863" s="185">
        <f>IF(N863="snížená",J863,0)</f>
        <v>0</v>
      </c>
      <c r="BG863" s="185">
        <f>IF(N863="zákl. přenesená",J863,0)</f>
        <v>0</v>
      </c>
      <c r="BH863" s="185">
        <f>IF(N863="sníž. přenesená",J863,0)</f>
        <v>0</v>
      </c>
      <c r="BI863" s="185">
        <f>IF(N863="nulová",J863,0)</f>
        <v>0</v>
      </c>
      <c r="BJ863" s="88" t="s">
        <v>80</v>
      </c>
      <c r="BK863" s="185">
        <f>ROUND(I863*H863,2)</f>
        <v>0</v>
      </c>
      <c r="BL863" s="88" t="s">
        <v>129</v>
      </c>
      <c r="BM863" s="184" t="s">
        <v>1401</v>
      </c>
    </row>
    <row r="864" spans="1:65" s="99" customFormat="1" ht="28.8" x14ac:dyDescent="0.2">
      <c r="A864" s="100"/>
      <c r="B864" s="97"/>
      <c r="C864" s="100"/>
      <c r="D864" s="186" t="s">
        <v>221</v>
      </c>
      <c r="E864" s="100"/>
      <c r="F864" s="187" t="s">
        <v>1390</v>
      </c>
      <c r="G864" s="100"/>
      <c r="H864" s="100"/>
      <c r="I864" s="100"/>
      <c r="J864" s="100"/>
      <c r="K864" s="100"/>
      <c r="L864" s="97"/>
      <c r="M864" s="188"/>
      <c r="N864" s="189"/>
      <c r="O864" s="190"/>
      <c r="P864" s="190"/>
      <c r="Q864" s="190"/>
      <c r="R864" s="190"/>
      <c r="S864" s="190"/>
      <c r="T864" s="191"/>
      <c r="U864" s="100"/>
      <c r="V864" s="100"/>
      <c r="W864" s="100"/>
      <c r="X864" s="100"/>
      <c r="Y864" s="100"/>
      <c r="Z864" s="100"/>
      <c r="AA864" s="100"/>
      <c r="AB864" s="100"/>
      <c r="AC864" s="100"/>
      <c r="AD864" s="100"/>
      <c r="AE864" s="100"/>
      <c r="AT864" s="88" t="s">
        <v>221</v>
      </c>
      <c r="AU864" s="88" t="s">
        <v>82</v>
      </c>
    </row>
    <row r="865" spans="1:65" s="192" customFormat="1" x14ac:dyDescent="0.2">
      <c r="B865" s="193"/>
      <c r="D865" s="186" t="s">
        <v>131</v>
      </c>
      <c r="E865" s="194" t="s">
        <v>1</v>
      </c>
      <c r="F865" s="195" t="s">
        <v>1402</v>
      </c>
      <c r="H865" s="196">
        <v>8</v>
      </c>
      <c r="L865" s="193"/>
      <c r="M865" s="197"/>
      <c r="N865" s="198"/>
      <c r="O865" s="198"/>
      <c r="P865" s="198"/>
      <c r="Q865" s="198"/>
      <c r="R865" s="198"/>
      <c r="S865" s="198"/>
      <c r="T865" s="199"/>
      <c r="AT865" s="194" t="s">
        <v>131</v>
      </c>
      <c r="AU865" s="194" t="s">
        <v>82</v>
      </c>
      <c r="AV865" s="192" t="s">
        <v>82</v>
      </c>
      <c r="AW865" s="192" t="s">
        <v>28</v>
      </c>
      <c r="AX865" s="192" t="s">
        <v>80</v>
      </c>
      <c r="AY865" s="194" t="s">
        <v>124</v>
      </c>
    </row>
    <row r="866" spans="1:65" s="99" customFormat="1" ht="16.5" customHeight="1" x14ac:dyDescent="0.2">
      <c r="A866" s="100"/>
      <c r="B866" s="97"/>
      <c r="C866" s="173">
        <v>226</v>
      </c>
      <c r="D866" s="173" t="s">
        <v>125</v>
      </c>
      <c r="E866" s="174" t="s">
        <v>1404</v>
      </c>
      <c r="F866" s="175" t="s">
        <v>1405</v>
      </c>
      <c r="G866" s="176" t="s">
        <v>730</v>
      </c>
      <c r="H866" s="177">
        <v>179.93600000000001</v>
      </c>
      <c r="I866" s="86">
        <v>0</v>
      </c>
      <c r="J866" s="178">
        <f>ROUND(I866*H866,2)</f>
        <v>0</v>
      </c>
      <c r="K866" s="179"/>
      <c r="L866" s="97"/>
      <c r="M866" s="180" t="s">
        <v>1</v>
      </c>
      <c r="N866" s="181" t="s">
        <v>37</v>
      </c>
      <c r="O866" s="182">
        <v>0.39700000000000002</v>
      </c>
      <c r="P866" s="182">
        <f>O866*H866</f>
        <v>71.434592000000009</v>
      </c>
      <c r="Q866" s="182">
        <v>0</v>
      </c>
      <c r="R866" s="182">
        <f>Q866*H866</f>
        <v>0</v>
      </c>
      <c r="S866" s="182">
        <v>0</v>
      </c>
      <c r="T866" s="183">
        <f>S866*H866</f>
        <v>0</v>
      </c>
      <c r="U866" s="100"/>
      <c r="V866" s="100"/>
      <c r="W866" s="100"/>
      <c r="X866" s="100"/>
      <c r="Y866" s="100"/>
      <c r="Z866" s="100"/>
      <c r="AA866" s="100"/>
      <c r="AB866" s="100"/>
      <c r="AC866" s="100"/>
      <c r="AD866" s="100"/>
      <c r="AE866" s="100"/>
      <c r="AR866" s="184" t="s">
        <v>129</v>
      </c>
      <c r="AT866" s="184" t="s">
        <v>125</v>
      </c>
      <c r="AU866" s="184" t="s">
        <v>82</v>
      </c>
      <c r="AY866" s="88" t="s">
        <v>124</v>
      </c>
      <c r="BE866" s="185">
        <f>IF(N866="základní",J866,0)</f>
        <v>0</v>
      </c>
      <c r="BF866" s="185">
        <f>IF(N866="snížená",J866,0)</f>
        <v>0</v>
      </c>
      <c r="BG866" s="185">
        <f>IF(N866="zákl. přenesená",J866,0)</f>
        <v>0</v>
      </c>
      <c r="BH866" s="185">
        <f>IF(N866="sníž. přenesená",J866,0)</f>
        <v>0</v>
      </c>
      <c r="BI866" s="185">
        <f>IF(N866="nulová",J866,0)</f>
        <v>0</v>
      </c>
      <c r="BJ866" s="88" t="s">
        <v>80</v>
      </c>
      <c r="BK866" s="185">
        <f>ROUND(I866*H866,2)</f>
        <v>0</v>
      </c>
      <c r="BL866" s="88" t="s">
        <v>129</v>
      </c>
      <c r="BM866" s="184" t="s">
        <v>1406</v>
      </c>
    </row>
    <row r="867" spans="1:65" s="192" customFormat="1" x14ac:dyDescent="0.2">
      <c r="B867" s="193"/>
      <c r="D867" s="186" t="s">
        <v>131</v>
      </c>
      <c r="E867" s="194" t="s">
        <v>1</v>
      </c>
      <c r="F867" s="195" t="s">
        <v>1407</v>
      </c>
      <c r="H867" s="196">
        <v>144.65899999999999</v>
      </c>
      <c r="L867" s="193"/>
      <c r="M867" s="197"/>
      <c r="N867" s="198"/>
      <c r="O867" s="198"/>
      <c r="P867" s="198"/>
      <c r="Q867" s="198"/>
      <c r="R867" s="198"/>
      <c r="S867" s="198"/>
      <c r="T867" s="199"/>
      <c r="AT867" s="194" t="s">
        <v>131</v>
      </c>
      <c r="AU867" s="194" t="s">
        <v>82</v>
      </c>
      <c r="AV867" s="192" t="s">
        <v>82</v>
      </c>
      <c r="AW867" s="192" t="s">
        <v>28</v>
      </c>
      <c r="AX867" s="192" t="s">
        <v>72</v>
      </c>
      <c r="AY867" s="194" t="s">
        <v>124</v>
      </c>
    </row>
    <row r="868" spans="1:65" s="192" customFormat="1" x14ac:dyDescent="0.2">
      <c r="B868" s="193"/>
      <c r="D868" s="186" t="s">
        <v>131</v>
      </c>
      <c r="E868" s="194" t="s">
        <v>1</v>
      </c>
      <c r="F868" s="195" t="s">
        <v>1408</v>
      </c>
      <c r="H868" s="196">
        <v>33.524000000000001</v>
      </c>
      <c r="L868" s="193"/>
      <c r="M868" s="197"/>
      <c r="N868" s="198"/>
      <c r="O868" s="198"/>
      <c r="P868" s="198"/>
      <c r="Q868" s="198"/>
      <c r="R868" s="198"/>
      <c r="S868" s="198"/>
      <c r="T868" s="199"/>
      <c r="AT868" s="194" t="s">
        <v>131</v>
      </c>
      <c r="AU868" s="194" t="s">
        <v>82</v>
      </c>
      <c r="AV868" s="192" t="s">
        <v>82</v>
      </c>
      <c r="AW868" s="192" t="s">
        <v>28</v>
      </c>
      <c r="AX868" s="192" t="s">
        <v>72</v>
      </c>
      <c r="AY868" s="194" t="s">
        <v>124</v>
      </c>
    </row>
    <row r="869" spans="1:65" s="192" customFormat="1" x14ac:dyDescent="0.2">
      <c r="B869" s="193"/>
      <c r="D869" s="186" t="s">
        <v>131</v>
      </c>
      <c r="E869" s="194" t="s">
        <v>1</v>
      </c>
      <c r="F869" s="195" t="s">
        <v>1409</v>
      </c>
      <c r="H869" s="196">
        <v>1.7529999999999999</v>
      </c>
      <c r="L869" s="193"/>
      <c r="M869" s="197"/>
      <c r="N869" s="198"/>
      <c r="O869" s="198"/>
      <c r="P869" s="198"/>
      <c r="Q869" s="198"/>
      <c r="R869" s="198"/>
      <c r="S869" s="198"/>
      <c r="T869" s="199"/>
      <c r="AT869" s="194" t="s">
        <v>131</v>
      </c>
      <c r="AU869" s="194" t="s">
        <v>82</v>
      </c>
      <c r="AV869" s="192" t="s">
        <v>82</v>
      </c>
      <c r="AW869" s="192" t="s">
        <v>28</v>
      </c>
      <c r="AX869" s="192" t="s">
        <v>72</v>
      </c>
      <c r="AY869" s="194" t="s">
        <v>124</v>
      </c>
    </row>
    <row r="870" spans="1:65" s="210" customFormat="1" x14ac:dyDescent="0.2">
      <c r="B870" s="211"/>
      <c r="D870" s="186" t="s">
        <v>131</v>
      </c>
      <c r="E870" s="212" t="s">
        <v>1</v>
      </c>
      <c r="F870" s="213" t="s">
        <v>140</v>
      </c>
      <c r="H870" s="214">
        <v>179.93599999999998</v>
      </c>
      <c r="L870" s="211"/>
      <c r="M870" s="228"/>
      <c r="N870" s="229"/>
      <c r="O870" s="229"/>
      <c r="P870" s="229"/>
      <c r="Q870" s="229"/>
      <c r="R870" s="229"/>
      <c r="S870" s="229"/>
      <c r="T870" s="230"/>
      <c r="AT870" s="212" t="s">
        <v>131</v>
      </c>
      <c r="AU870" s="212" t="s">
        <v>82</v>
      </c>
      <c r="AV870" s="210" t="s">
        <v>129</v>
      </c>
      <c r="AW870" s="210" t="s">
        <v>28</v>
      </c>
      <c r="AX870" s="210" t="s">
        <v>80</v>
      </c>
      <c r="AY870" s="212" t="s">
        <v>124</v>
      </c>
    </row>
    <row r="871" spans="1:65" s="99" customFormat="1" ht="6.9" customHeight="1" x14ac:dyDescent="0.2">
      <c r="A871" s="100"/>
      <c r="B871" s="130"/>
      <c r="C871" s="131"/>
      <c r="D871" s="131"/>
      <c r="E871" s="131"/>
      <c r="F871" s="131"/>
      <c r="G871" s="131"/>
      <c r="H871" s="131"/>
      <c r="I871" s="131"/>
      <c r="J871" s="131"/>
      <c r="K871" s="131"/>
      <c r="L871" s="97"/>
      <c r="M871" s="100"/>
      <c r="O871" s="100"/>
      <c r="P871" s="100"/>
      <c r="Q871" s="100"/>
      <c r="R871" s="100"/>
      <c r="S871" s="100"/>
      <c r="T871" s="100"/>
      <c r="U871" s="100"/>
      <c r="V871" s="100"/>
      <c r="W871" s="100"/>
      <c r="X871" s="100"/>
      <c r="Y871" s="100"/>
      <c r="Z871" s="100"/>
      <c r="AA871" s="100"/>
      <c r="AB871" s="100"/>
      <c r="AC871" s="100"/>
      <c r="AD871" s="100"/>
      <c r="AE871" s="100"/>
    </row>
  </sheetData>
  <sheetProtection algorithmName="SHA-512" hashValue="7uUDzdNxeeiUDjgsesObc6h+BqTLYQ0usyA+VmgZb8chj59mbt4XNt3cMGXa6oh3bj8Bd98d2QcA4ciGszkeVw==" saltValue="Eq6FOD+U1G5WMm94JSxu5A==" spinCount="100000" sheet="1" objects="1" scenarios="1"/>
  <autoFilter ref="C121:K870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70"/>
  <sheetViews>
    <sheetView showGridLines="0" topLeftCell="A98" zoomScale="70" zoomScaleNormal="70" workbookViewId="0">
      <selection activeCell="BP92" sqref="BP92"/>
    </sheetView>
  </sheetViews>
  <sheetFormatPr defaultRowHeight="10.199999999999999" x14ac:dyDescent="0.2"/>
  <cols>
    <col min="1" max="1" width="8.28515625" style="87" customWidth="1"/>
    <col min="2" max="2" width="1.7109375" style="87" customWidth="1"/>
    <col min="3" max="3" width="4.140625" style="87" customWidth="1"/>
    <col min="4" max="4" width="4.28515625" style="87" customWidth="1"/>
    <col min="5" max="5" width="17.140625" style="87" customWidth="1"/>
    <col min="6" max="6" width="100.85546875" style="87" customWidth="1"/>
    <col min="7" max="7" width="7" style="87" customWidth="1"/>
    <col min="8" max="8" width="11.42578125" style="87" customWidth="1"/>
    <col min="9" max="10" width="20.140625" style="87" customWidth="1"/>
    <col min="11" max="11" width="20.140625" style="87" hidden="1" customWidth="1"/>
    <col min="12" max="12" width="9.28515625" style="87" customWidth="1"/>
    <col min="13" max="13" width="10.85546875" style="87" hidden="1" customWidth="1"/>
    <col min="14" max="14" width="9.28515625" style="87" hidden="1"/>
    <col min="15" max="20" width="14.140625" style="87" hidden="1" customWidth="1"/>
    <col min="21" max="21" width="16.28515625" style="87" hidden="1" customWidth="1"/>
    <col min="22" max="22" width="12.28515625" style="87" hidden="1" customWidth="1"/>
    <col min="23" max="23" width="16.28515625" style="87" hidden="1" customWidth="1"/>
    <col min="24" max="24" width="12.28515625" style="87" hidden="1" customWidth="1"/>
    <col min="25" max="25" width="15" style="87" hidden="1" customWidth="1"/>
    <col min="26" max="26" width="11" style="87" hidden="1" customWidth="1"/>
    <col min="27" max="27" width="15" style="87" hidden="1" customWidth="1"/>
    <col min="28" max="28" width="16.28515625" style="87" hidden="1" customWidth="1"/>
    <col min="29" max="29" width="11" style="87" hidden="1" customWidth="1"/>
    <col min="30" max="30" width="15" style="87" hidden="1" customWidth="1"/>
    <col min="31" max="31" width="16.28515625" style="87" hidden="1" customWidth="1"/>
    <col min="32" max="43" width="9.140625" style="87" hidden="1" customWidth="1"/>
    <col min="44" max="62" width="9.28515625" style="87" hidden="1" customWidth="1"/>
    <col min="63" max="63" width="13.85546875" style="87" hidden="1" customWidth="1"/>
    <col min="64" max="65" width="9.28515625" style="87" hidden="1" customWidth="1"/>
    <col min="66" max="66" width="0" style="87" hidden="1" customWidth="1"/>
    <col min="67" max="16384" width="9.140625" style="87"/>
  </cols>
  <sheetData>
    <row r="2" spans="1:46" ht="36.9" customHeight="1" x14ac:dyDescent="0.2">
      <c r="L2" s="274" t="s">
        <v>5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88" t="s">
        <v>85</v>
      </c>
    </row>
    <row r="3" spans="1:46" ht="6.9" customHeight="1" x14ac:dyDescent="0.2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" customHeight="1" x14ac:dyDescent="0.2">
      <c r="B4" s="91"/>
      <c r="D4" s="92" t="s">
        <v>95</v>
      </c>
      <c r="L4" s="91"/>
      <c r="M4" s="93" t="s">
        <v>10</v>
      </c>
      <c r="AT4" s="88" t="s">
        <v>3</v>
      </c>
    </row>
    <row r="5" spans="1:46" ht="6.9" customHeight="1" x14ac:dyDescent="0.2">
      <c r="B5" s="91"/>
      <c r="L5" s="91"/>
    </row>
    <row r="6" spans="1:46" ht="12" customHeight="1" x14ac:dyDescent="0.2">
      <c r="B6" s="91"/>
      <c r="D6" s="95" t="s">
        <v>14</v>
      </c>
      <c r="L6" s="91"/>
    </row>
    <row r="7" spans="1:46" ht="16.5" customHeight="1" x14ac:dyDescent="0.2">
      <c r="B7" s="91"/>
      <c r="E7" s="272" t="str">
        <f>'Rekapitulace stavby'!K6</f>
        <v>Holice - využití srážkových vod</v>
      </c>
      <c r="F7" s="273"/>
      <c r="G7" s="273"/>
      <c r="H7" s="273"/>
      <c r="L7" s="91"/>
    </row>
    <row r="8" spans="1:46" s="99" customFormat="1" ht="12" customHeight="1" x14ac:dyDescent="0.2">
      <c r="A8" s="100"/>
      <c r="B8" s="97"/>
      <c r="C8" s="100"/>
      <c r="D8" s="95" t="s">
        <v>96</v>
      </c>
      <c r="E8" s="100"/>
      <c r="F8" s="100"/>
      <c r="G8" s="100"/>
      <c r="H8" s="100"/>
      <c r="I8" s="100"/>
      <c r="J8" s="100"/>
      <c r="K8" s="100"/>
      <c r="L8" s="98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</row>
    <row r="9" spans="1:46" s="99" customFormat="1" ht="16.5" customHeight="1" x14ac:dyDescent="0.2">
      <c r="A9" s="100"/>
      <c r="B9" s="97"/>
      <c r="C9" s="100"/>
      <c r="D9" s="100"/>
      <c r="E9" s="270" t="s">
        <v>1410</v>
      </c>
      <c r="F9" s="271"/>
      <c r="G9" s="271"/>
      <c r="H9" s="271"/>
      <c r="I9" s="100"/>
      <c r="J9" s="100"/>
      <c r="K9" s="100"/>
      <c r="L9" s="98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</row>
    <row r="10" spans="1:46" s="99" customFormat="1" x14ac:dyDescent="0.2">
      <c r="A10" s="100"/>
      <c r="B10" s="97"/>
      <c r="C10" s="100"/>
      <c r="D10" s="100"/>
      <c r="E10" s="100"/>
      <c r="F10" s="100"/>
      <c r="G10" s="100"/>
      <c r="H10" s="100"/>
      <c r="I10" s="100"/>
      <c r="J10" s="100"/>
      <c r="K10" s="100"/>
      <c r="L10" s="98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</row>
    <row r="11" spans="1:46" s="99" customFormat="1" ht="12" customHeight="1" x14ac:dyDescent="0.2">
      <c r="A11" s="100"/>
      <c r="B11" s="97"/>
      <c r="C11" s="100"/>
      <c r="D11" s="95" t="s">
        <v>16</v>
      </c>
      <c r="E11" s="100"/>
      <c r="F11" s="101" t="s">
        <v>1</v>
      </c>
      <c r="G11" s="100"/>
      <c r="H11" s="100"/>
      <c r="I11" s="95" t="s">
        <v>17</v>
      </c>
      <c r="J11" s="101" t="s">
        <v>1</v>
      </c>
      <c r="K11" s="100"/>
      <c r="L11" s="98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</row>
    <row r="12" spans="1:46" s="99" customFormat="1" ht="12" customHeight="1" x14ac:dyDescent="0.2">
      <c r="A12" s="100"/>
      <c r="B12" s="97"/>
      <c r="C12" s="100"/>
      <c r="D12" s="95" t="s">
        <v>18</v>
      </c>
      <c r="E12" s="100"/>
      <c r="F12" s="101" t="s">
        <v>19</v>
      </c>
      <c r="G12" s="100"/>
      <c r="H12" s="100"/>
      <c r="I12" s="95" t="s">
        <v>20</v>
      </c>
      <c r="J12" s="102">
        <f>'Rekapitulace stavby'!AN8</f>
        <v>43913</v>
      </c>
      <c r="K12" s="100"/>
      <c r="L12" s="98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</row>
    <row r="13" spans="1:46" s="99" customFormat="1" ht="10.95" customHeight="1" x14ac:dyDescent="0.2">
      <c r="A13" s="100"/>
      <c r="B13" s="97"/>
      <c r="C13" s="100"/>
      <c r="D13" s="100"/>
      <c r="E13" s="100"/>
      <c r="F13" s="100"/>
      <c r="G13" s="100"/>
      <c r="H13" s="100"/>
      <c r="I13" s="100"/>
      <c r="J13" s="100"/>
      <c r="K13" s="100"/>
      <c r="L13" s="98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</row>
    <row r="14" spans="1:46" s="99" customFormat="1" ht="12" customHeight="1" x14ac:dyDescent="0.2">
      <c r="A14" s="100"/>
      <c r="B14" s="97"/>
      <c r="C14" s="100"/>
      <c r="D14" s="95" t="s">
        <v>21</v>
      </c>
      <c r="E14" s="100"/>
      <c r="F14" s="100"/>
      <c r="G14" s="100"/>
      <c r="H14" s="100"/>
      <c r="I14" s="95" t="s">
        <v>22</v>
      </c>
      <c r="J14" s="101" t="s">
        <v>1</v>
      </c>
      <c r="K14" s="100"/>
      <c r="L14" s="98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</row>
    <row r="15" spans="1:46" s="99" customFormat="1" ht="18" customHeight="1" x14ac:dyDescent="0.2">
      <c r="A15" s="100"/>
      <c r="B15" s="97"/>
      <c r="C15" s="100"/>
      <c r="D15" s="100"/>
      <c r="E15" s="101" t="s">
        <v>23</v>
      </c>
      <c r="F15" s="100"/>
      <c r="G15" s="100"/>
      <c r="H15" s="100"/>
      <c r="I15" s="95" t="s">
        <v>24</v>
      </c>
      <c r="J15" s="101" t="s">
        <v>1</v>
      </c>
      <c r="K15" s="100"/>
      <c r="L15" s="98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</row>
    <row r="16" spans="1:46" s="99" customFormat="1" ht="6.9" customHeight="1" x14ac:dyDescent="0.2">
      <c r="A16" s="100"/>
      <c r="B16" s="97"/>
      <c r="C16" s="100"/>
      <c r="D16" s="100"/>
      <c r="E16" s="100"/>
      <c r="F16" s="100"/>
      <c r="G16" s="100"/>
      <c r="H16" s="100"/>
      <c r="I16" s="100"/>
      <c r="J16" s="100"/>
      <c r="K16" s="100"/>
      <c r="L16" s="98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</row>
    <row r="17" spans="1:31" s="99" customFormat="1" ht="12" customHeight="1" x14ac:dyDescent="0.2">
      <c r="A17" s="100"/>
      <c r="B17" s="97"/>
      <c r="C17" s="100"/>
      <c r="D17" s="95" t="s">
        <v>25</v>
      </c>
      <c r="E17" s="100"/>
      <c r="F17" s="100"/>
      <c r="G17" s="100"/>
      <c r="H17" s="100"/>
      <c r="I17" s="95" t="s">
        <v>22</v>
      </c>
      <c r="J17" s="104" t="str">
        <f>'Rekapitulace stavby'!AN13</f>
        <v>Vyplň údaj</v>
      </c>
      <c r="K17" s="100"/>
      <c r="L17" s="98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</row>
    <row r="18" spans="1:31" s="99" customFormat="1" ht="18" customHeight="1" x14ac:dyDescent="0.2">
      <c r="A18" s="100"/>
      <c r="B18" s="97"/>
      <c r="C18" s="100"/>
      <c r="D18" s="100"/>
      <c r="E18" s="276" t="str">
        <f>'Rekapitulace stavby'!E14:AJ14</f>
        <v>Vyplň údaj</v>
      </c>
      <c r="F18" s="276"/>
      <c r="G18" s="276"/>
      <c r="H18" s="276"/>
      <c r="I18" s="95" t="s">
        <v>24</v>
      </c>
      <c r="J18" s="104" t="str">
        <f>'Rekapitulace stavby'!AN14</f>
        <v>Vyplň údaj</v>
      </c>
      <c r="K18" s="100"/>
      <c r="L18" s="98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</row>
    <row r="19" spans="1:31" s="99" customFormat="1" ht="6.9" customHeight="1" x14ac:dyDescent="0.2">
      <c r="A19" s="100"/>
      <c r="B19" s="97"/>
      <c r="C19" s="100"/>
      <c r="D19" s="100"/>
      <c r="E19" s="100"/>
      <c r="F19" s="100"/>
      <c r="G19" s="100"/>
      <c r="H19" s="100"/>
      <c r="I19" s="100"/>
      <c r="J19" s="100"/>
      <c r="K19" s="100"/>
      <c r="L19" s="98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</row>
    <row r="20" spans="1:31" s="99" customFormat="1" ht="12" customHeight="1" x14ac:dyDescent="0.2">
      <c r="A20" s="100"/>
      <c r="B20" s="97"/>
      <c r="C20" s="100"/>
      <c r="D20" s="95" t="s">
        <v>27</v>
      </c>
      <c r="E20" s="100"/>
      <c r="F20" s="100"/>
      <c r="G20" s="100"/>
      <c r="H20" s="100"/>
      <c r="I20" s="95" t="s">
        <v>22</v>
      </c>
      <c r="J20" s="101" t="str">
        <f>IF('Rekapitulace stavby'!AN16="","",'Rekapitulace stavby'!AN16)</f>
        <v/>
      </c>
      <c r="K20" s="100"/>
      <c r="L20" s="98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</row>
    <row r="21" spans="1:31" s="99" customFormat="1" ht="18" customHeight="1" x14ac:dyDescent="0.2">
      <c r="A21" s="100"/>
      <c r="B21" s="97"/>
      <c r="C21" s="100"/>
      <c r="D21" s="100"/>
      <c r="E21" s="101" t="str">
        <f>IF('Rekapitulace stavby'!E17="","",'Rekapitulace stavby'!E17)</f>
        <v xml:space="preserve"> </v>
      </c>
      <c r="F21" s="100"/>
      <c r="G21" s="100"/>
      <c r="H21" s="100"/>
      <c r="I21" s="95" t="s">
        <v>24</v>
      </c>
      <c r="J21" s="101" t="str">
        <f>IF('Rekapitulace stavby'!AN17="","",'Rekapitulace stavby'!AN17)</f>
        <v/>
      </c>
      <c r="K21" s="100"/>
      <c r="L21" s="98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</row>
    <row r="22" spans="1:31" s="99" customFormat="1" ht="6.9" customHeight="1" x14ac:dyDescent="0.2">
      <c r="A22" s="100"/>
      <c r="B22" s="97"/>
      <c r="C22" s="100"/>
      <c r="D22" s="100"/>
      <c r="E22" s="100"/>
      <c r="F22" s="100"/>
      <c r="G22" s="100"/>
      <c r="H22" s="100"/>
      <c r="I22" s="100"/>
      <c r="J22" s="100"/>
      <c r="K22" s="100"/>
      <c r="L22" s="98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</row>
    <row r="23" spans="1:31" s="99" customFormat="1" ht="12" customHeight="1" x14ac:dyDescent="0.2">
      <c r="A23" s="100"/>
      <c r="B23" s="97"/>
      <c r="C23" s="100"/>
      <c r="D23" s="95" t="s">
        <v>29</v>
      </c>
      <c r="E23" s="100"/>
      <c r="F23" s="100"/>
      <c r="G23" s="100"/>
      <c r="H23" s="100"/>
      <c r="I23" s="95" t="s">
        <v>22</v>
      </c>
      <c r="J23" s="101" t="s">
        <v>1</v>
      </c>
      <c r="K23" s="100"/>
      <c r="L23" s="98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</row>
    <row r="24" spans="1:31" s="99" customFormat="1" ht="18" customHeight="1" x14ac:dyDescent="0.2">
      <c r="A24" s="100"/>
      <c r="B24" s="97"/>
      <c r="C24" s="100"/>
      <c r="D24" s="100"/>
      <c r="E24" s="101" t="s">
        <v>30</v>
      </c>
      <c r="F24" s="100"/>
      <c r="G24" s="100"/>
      <c r="H24" s="100"/>
      <c r="I24" s="95" t="s">
        <v>24</v>
      </c>
      <c r="J24" s="101" t="s">
        <v>1</v>
      </c>
      <c r="K24" s="100"/>
      <c r="L24" s="98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</row>
    <row r="25" spans="1:31" s="99" customFormat="1" ht="6.9" customHeight="1" x14ac:dyDescent="0.2">
      <c r="A25" s="100"/>
      <c r="B25" s="97"/>
      <c r="C25" s="100"/>
      <c r="D25" s="100"/>
      <c r="E25" s="100"/>
      <c r="F25" s="100"/>
      <c r="G25" s="100"/>
      <c r="H25" s="100"/>
      <c r="I25" s="100"/>
      <c r="J25" s="100"/>
      <c r="K25" s="100"/>
      <c r="L25" s="98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</row>
    <row r="26" spans="1:31" s="99" customFormat="1" ht="12" customHeight="1" x14ac:dyDescent="0.2">
      <c r="A26" s="100"/>
      <c r="B26" s="97"/>
      <c r="C26" s="100"/>
      <c r="D26" s="95" t="s">
        <v>31</v>
      </c>
      <c r="E26" s="100"/>
      <c r="F26" s="100"/>
      <c r="G26" s="100"/>
      <c r="H26" s="100"/>
      <c r="I26" s="100"/>
      <c r="J26" s="100"/>
      <c r="K26" s="100"/>
      <c r="L26" s="98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</row>
    <row r="27" spans="1:31" s="108" customFormat="1" ht="16.5" customHeight="1" x14ac:dyDescent="0.2">
      <c r="A27" s="105"/>
      <c r="B27" s="106"/>
      <c r="C27" s="105"/>
      <c r="D27" s="105"/>
      <c r="E27" s="277" t="s">
        <v>1</v>
      </c>
      <c r="F27" s="277"/>
      <c r="G27" s="277"/>
      <c r="H27" s="277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99" customFormat="1" ht="6.9" customHeight="1" x14ac:dyDescent="0.2">
      <c r="A28" s="100"/>
      <c r="B28" s="97"/>
      <c r="C28" s="100"/>
      <c r="D28" s="100"/>
      <c r="E28" s="100"/>
      <c r="F28" s="100"/>
      <c r="G28" s="100"/>
      <c r="H28" s="100"/>
      <c r="I28" s="100"/>
      <c r="J28" s="100"/>
      <c r="K28" s="100"/>
      <c r="L28" s="98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</row>
    <row r="29" spans="1:31" s="99" customFormat="1" ht="6.9" customHeight="1" x14ac:dyDescent="0.2">
      <c r="A29" s="100"/>
      <c r="B29" s="97"/>
      <c r="C29" s="100"/>
      <c r="D29" s="109"/>
      <c r="E29" s="109"/>
      <c r="F29" s="109"/>
      <c r="G29" s="109"/>
      <c r="H29" s="109"/>
      <c r="I29" s="109"/>
      <c r="J29" s="109"/>
      <c r="K29" s="109"/>
      <c r="L29" s="98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99" customFormat="1" ht="25.35" customHeight="1" x14ac:dyDescent="0.2">
      <c r="A30" s="100"/>
      <c r="B30" s="97"/>
      <c r="C30" s="100"/>
      <c r="D30" s="110" t="s">
        <v>32</v>
      </c>
      <c r="E30" s="100"/>
      <c r="F30" s="100"/>
      <c r="G30" s="100"/>
      <c r="H30" s="100"/>
      <c r="I30" s="100"/>
      <c r="J30" s="111">
        <f>ROUND(J126, 2)</f>
        <v>0</v>
      </c>
      <c r="K30" s="100"/>
      <c r="L30" s="98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</row>
    <row r="31" spans="1:31" s="99" customFormat="1" ht="6.9" customHeight="1" x14ac:dyDescent="0.2">
      <c r="A31" s="100"/>
      <c r="B31" s="97"/>
      <c r="C31" s="100"/>
      <c r="D31" s="109"/>
      <c r="E31" s="109"/>
      <c r="F31" s="109"/>
      <c r="G31" s="109"/>
      <c r="H31" s="109"/>
      <c r="I31" s="109"/>
      <c r="J31" s="109"/>
      <c r="K31" s="109"/>
      <c r="L31" s="98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</row>
    <row r="32" spans="1:31" s="99" customFormat="1" ht="14.4" customHeight="1" x14ac:dyDescent="0.2">
      <c r="A32" s="100"/>
      <c r="B32" s="97"/>
      <c r="C32" s="100"/>
      <c r="D32" s="100"/>
      <c r="E32" s="100"/>
      <c r="F32" s="112" t="s">
        <v>34</v>
      </c>
      <c r="G32" s="100"/>
      <c r="H32" s="100"/>
      <c r="I32" s="112" t="s">
        <v>33</v>
      </c>
      <c r="J32" s="112" t="s">
        <v>35</v>
      </c>
      <c r="K32" s="100"/>
      <c r="L32" s="98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</row>
    <row r="33" spans="1:31" s="99" customFormat="1" ht="14.4" customHeight="1" x14ac:dyDescent="0.2">
      <c r="A33" s="100"/>
      <c r="B33" s="97"/>
      <c r="C33" s="100"/>
      <c r="D33" s="113" t="s">
        <v>36</v>
      </c>
      <c r="E33" s="95" t="s">
        <v>37</v>
      </c>
      <c r="F33" s="114">
        <f>ROUND((SUM(BE126:BE969)),  2)</f>
        <v>0</v>
      </c>
      <c r="G33" s="100"/>
      <c r="H33" s="100"/>
      <c r="I33" s="115">
        <v>0.21</v>
      </c>
      <c r="J33" s="114">
        <f>ROUND(((SUM(BE126:BE969))*I33),  2)</f>
        <v>0</v>
      </c>
      <c r="K33" s="100"/>
      <c r="L33" s="98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</row>
    <row r="34" spans="1:31" s="99" customFormat="1" ht="14.4" customHeight="1" x14ac:dyDescent="0.2">
      <c r="A34" s="100"/>
      <c r="B34" s="97"/>
      <c r="C34" s="100"/>
      <c r="D34" s="100"/>
      <c r="E34" s="95" t="s">
        <v>38</v>
      </c>
      <c r="F34" s="114">
        <f>ROUND((SUM(BF126:BF969)),  2)</f>
        <v>0</v>
      </c>
      <c r="G34" s="100"/>
      <c r="H34" s="100"/>
      <c r="I34" s="115">
        <v>0.15</v>
      </c>
      <c r="J34" s="114">
        <f>ROUND(((SUM(BF126:BF969))*I34),  2)</f>
        <v>0</v>
      </c>
      <c r="K34" s="100"/>
      <c r="L34" s="98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</row>
    <row r="35" spans="1:31" s="99" customFormat="1" ht="14.4" hidden="1" customHeight="1" x14ac:dyDescent="0.2">
      <c r="A35" s="100"/>
      <c r="B35" s="97"/>
      <c r="C35" s="100"/>
      <c r="D35" s="100"/>
      <c r="E35" s="95" t="s">
        <v>39</v>
      </c>
      <c r="F35" s="114">
        <f>ROUND((SUM(BG126:BG969)),  2)</f>
        <v>0</v>
      </c>
      <c r="G35" s="100"/>
      <c r="H35" s="100"/>
      <c r="I35" s="115">
        <v>0.21</v>
      </c>
      <c r="J35" s="114">
        <f>0</f>
        <v>0</v>
      </c>
      <c r="K35" s="100"/>
      <c r="L35" s="98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</row>
    <row r="36" spans="1:31" s="99" customFormat="1" ht="14.4" hidden="1" customHeight="1" x14ac:dyDescent="0.2">
      <c r="A36" s="100"/>
      <c r="B36" s="97"/>
      <c r="C36" s="100"/>
      <c r="D36" s="100"/>
      <c r="E36" s="95" t="s">
        <v>40</v>
      </c>
      <c r="F36" s="114">
        <f>ROUND((SUM(BH126:BH969)),  2)</f>
        <v>0</v>
      </c>
      <c r="G36" s="100"/>
      <c r="H36" s="100"/>
      <c r="I36" s="115">
        <v>0.15</v>
      </c>
      <c r="J36" s="114">
        <f>0</f>
        <v>0</v>
      </c>
      <c r="K36" s="100"/>
      <c r="L36" s="98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</row>
    <row r="37" spans="1:31" s="99" customFormat="1" ht="14.4" hidden="1" customHeight="1" x14ac:dyDescent="0.2">
      <c r="A37" s="100"/>
      <c r="B37" s="97"/>
      <c r="C37" s="100"/>
      <c r="D37" s="100"/>
      <c r="E37" s="95" t="s">
        <v>41</v>
      </c>
      <c r="F37" s="114">
        <f>ROUND((SUM(BI126:BI969)),  2)</f>
        <v>0</v>
      </c>
      <c r="G37" s="100"/>
      <c r="H37" s="100"/>
      <c r="I37" s="115">
        <v>0</v>
      </c>
      <c r="J37" s="114">
        <f>0</f>
        <v>0</v>
      </c>
      <c r="K37" s="100"/>
      <c r="L37" s="98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</row>
    <row r="38" spans="1:31" s="99" customFormat="1" ht="6.9" customHeight="1" x14ac:dyDescent="0.2">
      <c r="A38" s="100"/>
      <c r="B38" s="97"/>
      <c r="C38" s="100"/>
      <c r="D38" s="100"/>
      <c r="E38" s="100"/>
      <c r="F38" s="100"/>
      <c r="G38" s="100"/>
      <c r="H38" s="100"/>
      <c r="I38" s="100"/>
      <c r="J38" s="100"/>
      <c r="K38" s="100"/>
      <c r="L38" s="98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</row>
    <row r="39" spans="1:31" s="99" customFormat="1" ht="25.35" customHeight="1" x14ac:dyDescent="0.2">
      <c r="A39" s="100"/>
      <c r="B39" s="97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0</v>
      </c>
      <c r="K39" s="122"/>
      <c r="L39" s="98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</row>
    <row r="40" spans="1:31" s="99" customFormat="1" ht="14.4" customHeight="1" x14ac:dyDescent="0.2">
      <c r="A40" s="100"/>
      <c r="B40" s="97"/>
      <c r="C40" s="100"/>
      <c r="D40" s="100"/>
      <c r="E40" s="100"/>
      <c r="F40" s="100"/>
      <c r="G40" s="100"/>
      <c r="H40" s="100"/>
      <c r="I40" s="100"/>
      <c r="J40" s="100"/>
      <c r="K40" s="100"/>
      <c r="L40" s="98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</row>
    <row r="41" spans="1:31" ht="14.4" customHeight="1" x14ac:dyDescent="0.2">
      <c r="B41" s="91"/>
      <c r="L41" s="91"/>
    </row>
    <row r="42" spans="1:31" ht="14.4" customHeight="1" x14ac:dyDescent="0.2">
      <c r="B42" s="91"/>
      <c r="L42" s="91"/>
    </row>
    <row r="43" spans="1:31" ht="14.4" customHeight="1" x14ac:dyDescent="0.2">
      <c r="B43" s="91"/>
      <c r="L43" s="91"/>
    </row>
    <row r="44" spans="1:31" ht="14.4" customHeight="1" x14ac:dyDescent="0.2">
      <c r="B44" s="91"/>
      <c r="L44" s="91"/>
    </row>
    <row r="45" spans="1:31" ht="14.4" customHeight="1" x14ac:dyDescent="0.2">
      <c r="B45" s="91"/>
      <c r="L45" s="91"/>
    </row>
    <row r="46" spans="1:31" ht="14.4" customHeight="1" x14ac:dyDescent="0.2">
      <c r="B46" s="91"/>
      <c r="L46" s="91"/>
    </row>
    <row r="47" spans="1:31" ht="14.4" customHeight="1" x14ac:dyDescent="0.2">
      <c r="B47" s="91"/>
      <c r="L47" s="91"/>
    </row>
    <row r="48" spans="1:31" ht="14.4" customHeight="1" x14ac:dyDescent="0.2">
      <c r="B48" s="91"/>
      <c r="L48" s="91"/>
    </row>
    <row r="49" spans="1:31" ht="14.4" customHeight="1" x14ac:dyDescent="0.2">
      <c r="B49" s="91"/>
      <c r="L49" s="91"/>
    </row>
    <row r="50" spans="1:31" s="99" customFormat="1" ht="14.4" customHeight="1" x14ac:dyDescent="0.2">
      <c r="B50" s="98"/>
      <c r="D50" s="123" t="s">
        <v>45</v>
      </c>
      <c r="E50" s="124"/>
      <c r="F50" s="124"/>
      <c r="G50" s="123" t="s">
        <v>46</v>
      </c>
      <c r="H50" s="124"/>
      <c r="I50" s="124"/>
      <c r="J50" s="124"/>
      <c r="K50" s="124"/>
      <c r="L50" s="98"/>
    </row>
    <row r="51" spans="1:31" x14ac:dyDescent="0.2">
      <c r="B51" s="91"/>
      <c r="L51" s="91"/>
    </row>
    <row r="52" spans="1:31" x14ac:dyDescent="0.2">
      <c r="B52" s="91"/>
      <c r="L52" s="91"/>
    </row>
    <row r="53" spans="1:31" x14ac:dyDescent="0.2">
      <c r="B53" s="91"/>
      <c r="L53" s="91"/>
    </row>
    <row r="54" spans="1:31" x14ac:dyDescent="0.2">
      <c r="B54" s="91"/>
      <c r="L54" s="91"/>
    </row>
    <row r="55" spans="1:31" x14ac:dyDescent="0.2">
      <c r="B55" s="91"/>
      <c r="L55" s="91"/>
    </row>
    <row r="56" spans="1:31" x14ac:dyDescent="0.2">
      <c r="B56" s="91"/>
      <c r="L56" s="91"/>
    </row>
    <row r="57" spans="1:31" x14ac:dyDescent="0.2">
      <c r="B57" s="91"/>
      <c r="L57" s="91"/>
    </row>
    <row r="58" spans="1:31" x14ac:dyDescent="0.2">
      <c r="B58" s="91"/>
      <c r="L58" s="91"/>
    </row>
    <row r="59" spans="1:31" x14ac:dyDescent="0.2">
      <c r="B59" s="91"/>
      <c r="L59" s="91"/>
    </row>
    <row r="60" spans="1:31" x14ac:dyDescent="0.2">
      <c r="B60" s="91"/>
      <c r="L60" s="91"/>
    </row>
    <row r="61" spans="1:31" s="99" customFormat="1" ht="13.2" x14ac:dyDescent="0.2">
      <c r="A61" s="100"/>
      <c r="B61" s="97"/>
      <c r="C61" s="100"/>
      <c r="D61" s="125" t="s">
        <v>47</v>
      </c>
      <c r="E61" s="126"/>
      <c r="F61" s="127" t="s">
        <v>48</v>
      </c>
      <c r="G61" s="125" t="s">
        <v>47</v>
      </c>
      <c r="H61" s="126"/>
      <c r="I61" s="126"/>
      <c r="J61" s="128" t="s">
        <v>48</v>
      </c>
      <c r="K61" s="126"/>
      <c r="L61" s="98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1:31" x14ac:dyDescent="0.2">
      <c r="B62" s="91"/>
      <c r="L62" s="91"/>
    </row>
    <row r="63" spans="1:31" x14ac:dyDescent="0.2">
      <c r="B63" s="91"/>
      <c r="L63" s="91"/>
    </row>
    <row r="64" spans="1:31" x14ac:dyDescent="0.2">
      <c r="B64" s="91"/>
      <c r="L64" s="91"/>
    </row>
    <row r="65" spans="1:31" s="99" customFormat="1" ht="13.2" x14ac:dyDescent="0.2">
      <c r="A65" s="100"/>
      <c r="B65" s="97"/>
      <c r="C65" s="100"/>
      <c r="D65" s="123" t="s">
        <v>49</v>
      </c>
      <c r="E65" s="129"/>
      <c r="F65" s="129"/>
      <c r="G65" s="123" t="s">
        <v>50</v>
      </c>
      <c r="H65" s="129"/>
      <c r="I65" s="129"/>
      <c r="J65" s="129"/>
      <c r="K65" s="129"/>
      <c r="L65" s="98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</row>
    <row r="66" spans="1:31" x14ac:dyDescent="0.2">
      <c r="B66" s="91"/>
      <c r="L66" s="91"/>
    </row>
    <row r="67" spans="1:31" x14ac:dyDescent="0.2">
      <c r="B67" s="91"/>
      <c r="L67" s="91"/>
    </row>
    <row r="68" spans="1:31" x14ac:dyDescent="0.2">
      <c r="B68" s="91"/>
      <c r="L68" s="91"/>
    </row>
    <row r="69" spans="1:31" x14ac:dyDescent="0.2">
      <c r="B69" s="91"/>
      <c r="L69" s="91"/>
    </row>
    <row r="70" spans="1:31" x14ac:dyDescent="0.2">
      <c r="B70" s="91"/>
      <c r="L70" s="91"/>
    </row>
    <row r="71" spans="1:31" x14ac:dyDescent="0.2">
      <c r="B71" s="91"/>
      <c r="L71" s="91"/>
    </row>
    <row r="72" spans="1:31" x14ac:dyDescent="0.2">
      <c r="B72" s="91"/>
      <c r="L72" s="91"/>
    </row>
    <row r="73" spans="1:31" x14ac:dyDescent="0.2">
      <c r="B73" s="91"/>
      <c r="L73" s="91"/>
    </row>
    <row r="74" spans="1:31" x14ac:dyDescent="0.2">
      <c r="B74" s="91"/>
      <c r="L74" s="91"/>
    </row>
    <row r="75" spans="1:31" x14ac:dyDescent="0.2">
      <c r="B75" s="91"/>
      <c r="L75" s="91"/>
    </row>
    <row r="76" spans="1:31" s="99" customFormat="1" ht="13.2" x14ac:dyDescent="0.2">
      <c r="A76" s="100"/>
      <c r="B76" s="97"/>
      <c r="C76" s="100"/>
      <c r="D76" s="125" t="s">
        <v>47</v>
      </c>
      <c r="E76" s="126"/>
      <c r="F76" s="127" t="s">
        <v>48</v>
      </c>
      <c r="G76" s="125" t="s">
        <v>47</v>
      </c>
      <c r="H76" s="126"/>
      <c r="I76" s="126"/>
      <c r="J76" s="128" t="s">
        <v>48</v>
      </c>
      <c r="K76" s="126"/>
      <c r="L76" s="98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spans="1:31" s="99" customFormat="1" ht="14.4" customHeight="1" x14ac:dyDescent="0.2">
      <c r="A77" s="10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98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81" spans="1:47" s="99" customFormat="1" ht="6.9" customHeight="1" x14ac:dyDescent="0.2">
      <c r="A81" s="10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98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</row>
    <row r="82" spans="1:47" s="99" customFormat="1" ht="24.9" customHeight="1" x14ac:dyDescent="0.2">
      <c r="A82" s="100"/>
      <c r="B82" s="97"/>
      <c r="C82" s="92" t="s">
        <v>98</v>
      </c>
      <c r="D82" s="100"/>
      <c r="E82" s="100"/>
      <c r="F82" s="100"/>
      <c r="G82" s="100"/>
      <c r="H82" s="100"/>
      <c r="I82" s="100"/>
      <c r="J82" s="100"/>
      <c r="K82" s="100"/>
      <c r="L82" s="98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</row>
    <row r="83" spans="1:47" s="99" customFormat="1" ht="6.9" customHeight="1" x14ac:dyDescent="0.2">
      <c r="A83" s="100"/>
      <c r="B83" s="97"/>
      <c r="C83" s="100"/>
      <c r="D83" s="100"/>
      <c r="E83" s="100"/>
      <c r="F83" s="100"/>
      <c r="G83" s="100"/>
      <c r="H83" s="100"/>
      <c r="I83" s="100"/>
      <c r="J83" s="100"/>
      <c r="K83" s="100"/>
      <c r="L83" s="98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</row>
    <row r="84" spans="1:47" s="99" customFormat="1" ht="12" customHeight="1" x14ac:dyDescent="0.2">
      <c r="A84" s="100"/>
      <c r="B84" s="97"/>
      <c r="C84" s="95" t="s">
        <v>14</v>
      </c>
      <c r="D84" s="100"/>
      <c r="E84" s="100"/>
      <c r="F84" s="100"/>
      <c r="G84" s="100"/>
      <c r="H84" s="100"/>
      <c r="I84" s="100"/>
      <c r="J84" s="100"/>
      <c r="K84" s="100"/>
      <c r="L84" s="98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</row>
    <row r="85" spans="1:47" s="99" customFormat="1" ht="16.5" customHeight="1" x14ac:dyDescent="0.2">
      <c r="A85" s="100"/>
      <c r="B85" s="97"/>
      <c r="C85" s="100"/>
      <c r="D85" s="100"/>
      <c r="E85" s="272" t="str">
        <f>E7</f>
        <v>Holice - využití srážkových vod</v>
      </c>
      <c r="F85" s="273"/>
      <c r="G85" s="273"/>
      <c r="H85" s="273"/>
      <c r="I85" s="100"/>
      <c r="J85" s="100"/>
      <c r="K85" s="100"/>
      <c r="L85" s="98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</row>
    <row r="86" spans="1:47" s="99" customFormat="1" ht="12" customHeight="1" x14ac:dyDescent="0.2">
      <c r="A86" s="100"/>
      <c r="B86" s="97"/>
      <c r="C86" s="95" t="s">
        <v>96</v>
      </c>
      <c r="D86" s="100"/>
      <c r="E86" s="100"/>
      <c r="F86" s="100"/>
      <c r="G86" s="100"/>
      <c r="H86" s="100"/>
      <c r="I86" s="100"/>
      <c r="J86" s="100"/>
      <c r="K86" s="100"/>
      <c r="L86" s="98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</row>
    <row r="87" spans="1:47" s="99" customFormat="1" ht="16.5" customHeight="1" x14ac:dyDescent="0.2">
      <c r="A87" s="100"/>
      <c r="B87" s="97"/>
      <c r="C87" s="100"/>
      <c r="D87" s="100"/>
      <c r="E87" s="270" t="str">
        <f>E9</f>
        <v>SO 02 - Závlahy</v>
      </c>
      <c r="F87" s="271"/>
      <c r="G87" s="271"/>
      <c r="H87" s="271"/>
      <c r="I87" s="100"/>
      <c r="J87" s="100"/>
      <c r="K87" s="100"/>
      <c r="L87" s="98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</row>
    <row r="88" spans="1:47" s="99" customFormat="1" ht="6.9" customHeight="1" x14ac:dyDescent="0.2">
      <c r="A88" s="100"/>
      <c r="B88" s="97"/>
      <c r="C88" s="100"/>
      <c r="D88" s="100"/>
      <c r="E88" s="100"/>
      <c r="F88" s="100"/>
      <c r="G88" s="100"/>
      <c r="H88" s="100"/>
      <c r="I88" s="100"/>
      <c r="J88" s="100"/>
      <c r="K88" s="100"/>
      <c r="L88" s="98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</row>
    <row r="89" spans="1:47" s="99" customFormat="1" ht="12" customHeight="1" x14ac:dyDescent="0.2">
      <c r="A89" s="100"/>
      <c r="B89" s="97"/>
      <c r="C89" s="95" t="s">
        <v>18</v>
      </c>
      <c r="D89" s="100"/>
      <c r="E89" s="100"/>
      <c r="F89" s="101" t="str">
        <f>F12</f>
        <v>Sokolský park a okolí</v>
      </c>
      <c r="G89" s="100"/>
      <c r="H89" s="100"/>
      <c r="I89" s="95" t="s">
        <v>20</v>
      </c>
      <c r="J89" s="134">
        <f>IF(J12="","",J12)</f>
        <v>43913</v>
      </c>
      <c r="K89" s="100"/>
      <c r="L89" s="98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</row>
    <row r="90" spans="1:47" s="99" customFormat="1" ht="6.9" customHeight="1" x14ac:dyDescent="0.2">
      <c r="A90" s="100"/>
      <c r="B90" s="97"/>
      <c r="C90" s="100"/>
      <c r="D90" s="100"/>
      <c r="E90" s="100"/>
      <c r="F90" s="100"/>
      <c r="G90" s="100"/>
      <c r="H90" s="100"/>
      <c r="I90" s="100"/>
      <c r="J90" s="100"/>
      <c r="K90" s="100"/>
      <c r="L90" s="98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</row>
    <row r="91" spans="1:47" s="99" customFormat="1" ht="15.15" customHeight="1" x14ac:dyDescent="0.2">
      <c r="A91" s="100"/>
      <c r="B91" s="97"/>
      <c r="C91" s="95" t="s">
        <v>21</v>
      </c>
      <c r="D91" s="100"/>
      <c r="E91" s="100"/>
      <c r="F91" s="101" t="str">
        <f>E15</f>
        <v>Město Holice</v>
      </c>
      <c r="G91" s="100"/>
      <c r="H91" s="100"/>
      <c r="I91" s="95" t="s">
        <v>27</v>
      </c>
      <c r="J91" s="135" t="str">
        <f>E21</f>
        <v xml:space="preserve"> </v>
      </c>
      <c r="K91" s="100"/>
      <c r="L91" s="98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</row>
    <row r="92" spans="1:47" s="99" customFormat="1" ht="40.200000000000003" customHeight="1" x14ac:dyDescent="0.2">
      <c r="A92" s="100"/>
      <c r="B92" s="97"/>
      <c r="C92" s="95" t="s">
        <v>25</v>
      </c>
      <c r="D92" s="100"/>
      <c r="E92" s="100"/>
      <c r="F92" s="101" t="str">
        <f>IF(E18="","",E18)</f>
        <v>Vyplň údaj</v>
      </c>
      <c r="G92" s="100"/>
      <c r="H92" s="100"/>
      <c r="I92" s="95" t="s">
        <v>29</v>
      </c>
      <c r="J92" s="135" t="str">
        <f>E24</f>
        <v>ČISTÁ PŘÍRODA VÝCHODNÍCH ČECH, o. p. s.</v>
      </c>
      <c r="K92" s="100"/>
      <c r="L92" s="98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</row>
    <row r="93" spans="1:47" s="99" customFormat="1" ht="10.35" customHeight="1" x14ac:dyDescent="0.2">
      <c r="A93" s="100"/>
      <c r="B93" s="97"/>
      <c r="C93" s="100"/>
      <c r="D93" s="100"/>
      <c r="E93" s="100"/>
      <c r="F93" s="100"/>
      <c r="G93" s="100"/>
      <c r="H93" s="100"/>
      <c r="I93" s="100"/>
      <c r="J93" s="100"/>
      <c r="K93" s="100"/>
      <c r="L93" s="98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</row>
    <row r="94" spans="1:47" s="99" customFormat="1" ht="29.25" customHeight="1" x14ac:dyDescent="0.2">
      <c r="A94" s="100"/>
      <c r="B94" s="97"/>
      <c r="C94" s="136" t="s">
        <v>99</v>
      </c>
      <c r="D94" s="116"/>
      <c r="E94" s="116"/>
      <c r="F94" s="116"/>
      <c r="G94" s="116"/>
      <c r="H94" s="116"/>
      <c r="I94" s="116"/>
      <c r="J94" s="137" t="s">
        <v>100</v>
      </c>
      <c r="K94" s="116"/>
      <c r="L94" s="98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</row>
    <row r="95" spans="1:47" s="99" customFormat="1" ht="10.35" customHeight="1" x14ac:dyDescent="0.2">
      <c r="A95" s="100"/>
      <c r="B95" s="97"/>
      <c r="C95" s="100"/>
      <c r="D95" s="100"/>
      <c r="E95" s="100"/>
      <c r="F95" s="100"/>
      <c r="G95" s="100"/>
      <c r="H95" s="100"/>
      <c r="I95" s="100"/>
      <c r="J95" s="100"/>
      <c r="K95" s="100"/>
      <c r="L95" s="98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</row>
    <row r="96" spans="1:47" s="99" customFormat="1" ht="22.95" customHeight="1" x14ac:dyDescent="0.2">
      <c r="A96" s="100"/>
      <c r="B96" s="97"/>
      <c r="C96" s="138" t="s">
        <v>101</v>
      </c>
      <c r="D96" s="100"/>
      <c r="E96" s="100"/>
      <c r="F96" s="100"/>
      <c r="G96" s="100"/>
      <c r="H96" s="100"/>
      <c r="I96" s="100"/>
      <c r="J96" s="111">
        <f>J126</f>
        <v>0</v>
      </c>
      <c r="K96" s="100"/>
      <c r="L96" s="98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U96" s="88" t="s">
        <v>102</v>
      </c>
    </row>
    <row r="97" spans="1:31" s="139" customFormat="1" ht="24.9" customHeight="1" x14ac:dyDescent="0.2">
      <c r="B97" s="140"/>
      <c r="D97" s="141" t="s">
        <v>103</v>
      </c>
      <c r="E97" s="142"/>
      <c r="F97" s="142"/>
      <c r="G97" s="142"/>
      <c r="H97" s="142"/>
      <c r="I97" s="142"/>
      <c r="J97" s="143">
        <f>J127</f>
        <v>0</v>
      </c>
      <c r="L97" s="140"/>
    </row>
    <row r="98" spans="1:31" s="203" customFormat="1" ht="19.95" customHeight="1" x14ac:dyDescent="0.2">
      <c r="B98" s="204"/>
      <c r="D98" s="205" t="s">
        <v>1411</v>
      </c>
      <c r="E98" s="206"/>
      <c r="F98" s="206"/>
      <c r="G98" s="206"/>
      <c r="H98" s="206"/>
      <c r="I98" s="206"/>
      <c r="J98" s="207">
        <f>J128</f>
        <v>0</v>
      </c>
      <c r="L98" s="204"/>
    </row>
    <row r="99" spans="1:31" s="203" customFormat="1" ht="19.95" customHeight="1" x14ac:dyDescent="0.2">
      <c r="B99" s="204"/>
      <c r="D99" s="205" t="s">
        <v>1412</v>
      </c>
      <c r="E99" s="206"/>
      <c r="F99" s="206"/>
      <c r="G99" s="206"/>
      <c r="H99" s="206"/>
      <c r="I99" s="206"/>
      <c r="J99" s="207">
        <f>J211</f>
        <v>0</v>
      </c>
      <c r="L99" s="204"/>
    </row>
    <row r="100" spans="1:31" s="203" customFormat="1" ht="19.95" customHeight="1" x14ac:dyDescent="0.2">
      <c r="B100" s="204"/>
      <c r="D100" s="205" t="s">
        <v>1413</v>
      </c>
      <c r="E100" s="206"/>
      <c r="F100" s="206"/>
      <c r="G100" s="206"/>
      <c r="H100" s="206"/>
      <c r="I100" s="206"/>
      <c r="J100" s="207">
        <f>J506</f>
        <v>0</v>
      </c>
      <c r="L100" s="204"/>
    </row>
    <row r="101" spans="1:31" s="203" customFormat="1" ht="19.95" customHeight="1" x14ac:dyDescent="0.2">
      <c r="B101" s="204"/>
      <c r="D101" s="205" t="s">
        <v>1414</v>
      </c>
      <c r="E101" s="206"/>
      <c r="F101" s="206"/>
      <c r="G101" s="206"/>
      <c r="H101" s="206"/>
      <c r="I101" s="206"/>
      <c r="J101" s="207">
        <f>J614</f>
        <v>0</v>
      </c>
      <c r="L101" s="204"/>
    </row>
    <row r="102" spans="1:31" s="203" customFormat="1" ht="19.95" customHeight="1" x14ac:dyDescent="0.2">
      <c r="B102" s="204"/>
      <c r="D102" s="205" t="s">
        <v>1415</v>
      </c>
      <c r="E102" s="206"/>
      <c r="F102" s="206"/>
      <c r="G102" s="206"/>
      <c r="H102" s="206"/>
      <c r="I102" s="206"/>
      <c r="J102" s="207">
        <f>J751</f>
        <v>0</v>
      </c>
      <c r="L102" s="204"/>
    </row>
    <row r="103" spans="1:31" s="203" customFormat="1" ht="19.95" customHeight="1" x14ac:dyDescent="0.2">
      <c r="B103" s="204"/>
      <c r="D103" s="205" t="s">
        <v>1416</v>
      </c>
      <c r="E103" s="206"/>
      <c r="F103" s="206"/>
      <c r="G103" s="206"/>
      <c r="H103" s="206"/>
      <c r="I103" s="206"/>
      <c r="J103" s="207">
        <f>J798</f>
        <v>0</v>
      </c>
      <c r="L103" s="204"/>
    </row>
    <row r="104" spans="1:31" s="203" customFormat="1" ht="19.95" customHeight="1" x14ac:dyDescent="0.2">
      <c r="B104" s="204"/>
      <c r="D104" s="205" t="s">
        <v>1417</v>
      </c>
      <c r="E104" s="206"/>
      <c r="F104" s="206"/>
      <c r="G104" s="206"/>
      <c r="H104" s="206"/>
      <c r="I104" s="206"/>
      <c r="J104" s="207">
        <f>J844</f>
        <v>0</v>
      </c>
      <c r="L104" s="204"/>
    </row>
    <row r="105" spans="1:31" s="203" customFormat="1" ht="19.95" customHeight="1" x14ac:dyDescent="0.2">
      <c r="B105" s="204"/>
      <c r="D105" s="205" t="s">
        <v>1418</v>
      </c>
      <c r="E105" s="206"/>
      <c r="F105" s="206"/>
      <c r="G105" s="206"/>
      <c r="H105" s="206"/>
      <c r="I105" s="206"/>
      <c r="J105" s="207">
        <f>J862</f>
        <v>0</v>
      </c>
      <c r="L105" s="204"/>
    </row>
    <row r="106" spans="1:31" s="203" customFormat="1" ht="19.95" customHeight="1" x14ac:dyDescent="0.2">
      <c r="B106" s="204"/>
      <c r="D106" s="205" t="s">
        <v>1419</v>
      </c>
      <c r="E106" s="206"/>
      <c r="F106" s="206"/>
      <c r="G106" s="206"/>
      <c r="H106" s="206"/>
      <c r="I106" s="206"/>
      <c r="J106" s="207">
        <f>J891</f>
        <v>0</v>
      </c>
      <c r="L106" s="204"/>
    </row>
    <row r="107" spans="1:31" s="99" customFormat="1" ht="21.75" customHeight="1" x14ac:dyDescent="0.2">
      <c r="A107" s="100"/>
      <c r="B107" s="97"/>
      <c r="C107" s="100"/>
      <c r="D107" s="100"/>
      <c r="E107" s="100"/>
      <c r="F107" s="100"/>
      <c r="G107" s="100"/>
      <c r="H107" s="100"/>
      <c r="I107" s="100"/>
      <c r="J107" s="100"/>
      <c r="K107" s="100"/>
      <c r="L107" s="98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</row>
    <row r="108" spans="1:31" s="99" customFormat="1" ht="6.9" customHeight="1" x14ac:dyDescent="0.2">
      <c r="A108" s="100"/>
      <c r="B108" s="130"/>
      <c r="C108" s="131"/>
      <c r="D108" s="131"/>
      <c r="E108" s="131"/>
      <c r="F108" s="131"/>
      <c r="G108" s="131"/>
      <c r="H108" s="131"/>
      <c r="I108" s="131"/>
      <c r="J108" s="131"/>
      <c r="K108" s="131"/>
      <c r="L108" s="98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</row>
    <row r="112" spans="1:31" s="99" customFormat="1" ht="6.9" customHeight="1" x14ac:dyDescent="0.2">
      <c r="A112" s="100"/>
      <c r="B112" s="132"/>
      <c r="C112" s="133"/>
      <c r="D112" s="133"/>
      <c r="E112" s="133"/>
      <c r="F112" s="133"/>
      <c r="G112" s="133"/>
      <c r="H112" s="133"/>
      <c r="I112" s="133"/>
      <c r="J112" s="133"/>
      <c r="K112" s="133"/>
      <c r="L112" s="98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spans="1:63" s="99" customFormat="1" ht="24.9" customHeight="1" x14ac:dyDescent="0.2">
      <c r="A113" s="100"/>
      <c r="B113" s="97"/>
      <c r="C113" s="92" t="s">
        <v>109</v>
      </c>
      <c r="D113" s="100"/>
      <c r="E113" s="100"/>
      <c r="F113" s="100"/>
      <c r="G113" s="100"/>
      <c r="H113" s="100"/>
      <c r="I113" s="100"/>
      <c r="J113" s="100"/>
      <c r="K113" s="100"/>
      <c r="L113" s="98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</row>
    <row r="114" spans="1:63" s="99" customFormat="1" ht="6.9" customHeight="1" x14ac:dyDescent="0.2">
      <c r="A114" s="100"/>
      <c r="B114" s="97"/>
      <c r="C114" s="100"/>
      <c r="D114" s="100"/>
      <c r="E114" s="100"/>
      <c r="F114" s="100"/>
      <c r="G114" s="100"/>
      <c r="H114" s="100"/>
      <c r="I114" s="100"/>
      <c r="J114" s="100"/>
      <c r="K114" s="100"/>
      <c r="L114" s="98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</row>
    <row r="115" spans="1:63" s="99" customFormat="1" ht="12" customHeight="1" x14ac:dyDescent="0.2">
      <c r="A115" s="100"/>
      <c r="B115" s="97"/>
      <c r="C115" s="95" t="s">
        <v>14</v>
      </c>
      <c r="D115" s="100"/>
      <c r="E115" s="100"/>
      <c r="F115" s="100"/>
      <c r="G115" s="100"/>
      <c r="H115" s="100"/>
      <c r="I115" s="100"/>
      <c r="J115" s="100"/>
      <c r="K115" s="100"/>
      <c r="L115" s="98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spans="1:63" s="99" customFormat="1" ht="16.5" customHeight="1" x14ac:dyDescent="0.2">
      <c r="A116" s="100"/>
      <c r="B116" s="97"/>
      <c r="C116" s="100"/>
      <c r="D116" s="100"/>
      <c r="E116" s="272" t="str">
        <f>E7</f>
        <v>Holice - využití srážkových vod</v>
      </c>
      <c r="F116" s="273"/>
      <c r="G116" s="273"/>
      <c r="H116" s="273"/>
      <c r="I116" s="100"/>
      <c r="J116" s="100"/>
      <c r="K116" s="100"/>
      <c r="L116" s="98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</row>
    <row r="117" spans="1:63" s="99" customFormat="1" ht="12" customHeight="1" x14ac:dyDescent="0.2">
      <c r="A117" s="100"/>
      <c r="B117" s="97"/>
      <c r="C117" s="95" t="s">
        <v>96</v>
      </c>
      <c r="D117" s="100"/>
      <c r="E117" s="100"/>
      <c r="F117" s="100"/>
      <c r="G117" s="100"/>
      <c r="H117" s="100"/>
      <c r="I117" s="100"/>
      <c r="J117" s="100"/>
      <c r="K117" s="100"/>
      <c r="L117" s="98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</row>
    <row r="118" spans="1:63" s="99" customFormat="1" ht="16.5" customHeight="1" x14ac:dyDescent="0.2">
      <c r="A118" s="100"/>
      <c r="B118" s="97"/>
      <c r="C118" s="100"/>
      <c r="D118" s="100"/>
      <c r="E118" s="270" t="str">
        <f>E9</f>
        <v>SO 02 - Závlahy</v>
      </c>
      <c r="F118" s="271"/>
      <c r="G118" s="271"/>
      <c r="H118" s="271"/>
      <c r="I118" s="100"/>
      <c r="J118" s="100"/>
      <c r="K118" s="100"/>
      <c r="L118" s="98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</row>
    <row r="119" spans="1:63" s="99" customFormat="1" ht="6.9" customHeight="1" x14ac:dyDescent="0.2">
      <c r="A119" s="100"/>
      <c r="B119" s="97"/>
      <c r="C119" s="100"/>
      <c r="D119" s="100"/>
      <c r="E119" s="100"/>
      <c r="F119" s="100"/>
      <c r="G119" s="100"/>
      <c r="H119" s="100"/>
      <c r="I119" s="100"/>
      <c r="J119" s="100"/>
      <c r="K119" s="100"/>
      <c r="L119" s="98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</row>
    <row r="120" spans="1:63" s="99" customFormat="1" ht="12" customHeight="1" x14ac:dyDescent="0.2">
      <c r="A120" s="100"/>
      <c r="B120" s="97"/>
      <c r="C120" s="95" t="s">
        <v>18</v>
      </c>
      <c r="D120" s="100"/>
      <c r="E120" s="100"/>
      <c r="F120" s="101" t="str">
        <f>F12</f>
        <v>Sokolský park a okolí</v>
      </c>
      <c r="G120" s="100"/>
      <c r="H120" s="100"/>
      <c r="I120" s="95" t="s">
        <v>20</v>
      </c>
      <c r="J120" s="134">
        <f>IF(J12="","",J12)</f>
        <v>43913</v>
      </c>
      <c r="K120" s="100"/>
      <c r="L120" s="98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</row>
    <row r="121" spans="1:63" s="99" customFormat="1" ht="6.9" customHeight="1" x14ac:dyDescent="0.2">
      <c r="A121" s="100"/>
      <c r="B121" s="97"/>
      <c r="C121" s="100"/>
      <c r="D121" s="100"/>
      <c r="E121" s="100"/>
      <c r="F121" s="100"/>
      <c r="G121" s="100"/>
      <c r="H121" s="100"/>
      <c r="I121" s="100"/>
      <c r="J121" s="100"/>
      <c r="K121" s="100"/>
      <c r="L121" s="98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</row>
    <row r="122" spans="1:63" s="99" customFormat="1" ht="15.15" customHeight="1" x14ac:dyDescent="0.2">
      <c r="A122" s="100"/>
      <c r="B122" s="97"/>
      <c r="C122" s="95" t="s">
        <v>21</v>
      </c>
      <c r="D122" s="100"/>
      <c r="E122" s="100"/>
      <c r="F122" s="101" t="str">
        <f>E15</f>
        <v>Město Holice</v>
      </c>
      <c r="G122" s="100"/>
      <c r="H122" s="100"/>
      <c r="I122" s="95" t="s">
        <v>27</v>
      </c>
      <c r="J122" s="135" t="str">
        <f>E21</f>
        <v xml:space="preserve"> </v>
      </c>
      <c r="K122" s="100"/>
      <c r="L122" s="98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</row>
    <row r="123" spans="1:63" s="99" customFormat="1" ht="40.200000000000003" customHeight="1" x14ac:dyDescent="0.2">
      <c r="A123" s="100"/>
      <c r="B123" s="97"/>
      <c r="C123" s="95" t="s">
        <v>25</v>
      </c>
      <c r="D123" s="100"/>
      <c r="E123" s="100"/>
      <c r="F123" s="101" t="str">
        <f>IF(E18="","",E18)</f>
        <v>Vyplň údaj</v>
      </c>
      <c r="G123" s="100"/>
      <c r="H123" s="100"/>
      <c r="I123" s="95" t="s">
        <v>29</v>
      </c>
      <c r="J123" s="135" t="str">
        <f>E24</f>
        <v>ČISTÁ PŘÍRODA VÝCHODNÍCH ČECH, o. p. s.</v>
      </c>
      <c r="K123" s="100"/>
      <c r="L123" s="98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</row>
    <row r="124" spans="1:63" s="99" customFormat="1" ht="10.35" customHeight="1" x14ac:dyDescent="0.2">
      <c r="A124" s="100"/>
      <c r="B124" s="97"/>
      <c r="C124" s="100"/>
      <c r="D124" s="100"/>
      <c r="E124" s="100"/>
      <c r="F124" s="100"/>
      <c r="G124" s="100"/>
      <c r="H124" s="100"/>
      <c r="I124" s="100"/>
      <c r="J124" s="100"/>
      <c r="K124" s="100"/>
      <c r="L124" s="98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</row>
    <row r="125" spans="1:63" s="154" customFormat="1" ht="29.25" customHeight="1" x14ac:dyDescent="0.2">
      <c r="A125" s="144"/>
      <c r="B125" s="145"/>
      <c r="C125" s="146" t="s">
        <v>110</v>
      </c>
      <c r="D125" s="147" t="s">
        <v>57</v>
      </c>
      <c r="E125" s="147" t="s">
        <v>53</v>
      </c>
      <c r="F125" s="147" t="s">
        <v>54</v>
      </c>
      <c r="G125" s="147" t="s">
        <v>111</v>
      </c>
      <c r="H125" s="147" t="s">
        <v>112</v>
      </c>
      <c r="I125" s="147" t="s">
        <v>113</v>
      </c>
      <c r="J125" s="148" t="s">
        <v>100</v>
      </c>
      <c r="K125" s="149" t="s">
        <v>114</v>
      </c>
      <c r="L125" s="150"/>
      <c r="M125" s="151" t="s">
        <v>1</v>
      </c>
      <c r="N125" s="152" t="s">
        <v>36</v>
      </c>
      <c r="O125" s="152" t="s">
        <v>115</v>
      </c>
      <c r="P125" s="152" t="s">
        <v>116</v>
      </c>
      <c r="Q125" s="152" t="s">
        <v>117</v>
      </c>
      <c r="R125" s="152" t="s">
        <v>118</v>
      </c>
      <c r="S125" s="152" t="s">
        <v>119</v>
      </c>
      <c r="T125" s="153" t="s">
        <v>120</v>
      </c>
      <c r="U125" s="144"/>
      <c r="V125" s="144"/>
      <c r="W125" s="144"/>
      <c r="X125" s="144"/>
      <c r="Y125" s="144"/>
      <c r="Z125" s="144"/>
      <c r="AA125" s="144"/>
      <c r="AB125" s="144"/>
      <c r="AC125" s="144"/>
      <c r="AD125" s="144"/>
      <c r="AE125" s="144"/>
    </row>
    <row r="126" spans="1:63" s="99" customFormat="1" ht="22.95" customHeight="1" x14ac:dyDescent="0.3">
      <c r="A126" s="100"/>
      <c r="B126" s="97"/>
      <c r="C126" s="155" t="s">
        <v>121</v>
      </c>
      <c r="D126" s="100"/>
      <c r="E126" s="100"/>
      <c r="F126" s="100"/>
      <c r="G126" s="100"/>
      <c r="H126" s="100"/>
      <c r="I126" s="100"/>
      <c r="J126" s="156">
        <f>BK126</f>
        <v>0</v>
      </c>
      <c r="K126" s="100"/>
      <c r="L126" s="97"/>
      <c r="M126" s="157"/>
      <c r="N126" s="158"/>
      <c r="O126" s="109"/>
      <c r="P126" s="159" t="e">
        <f>P127+#REF!</f>
        <v>#REF!</v>
      </c>
      <c r="Q126" s="109"/>
      <c r="R126" s="159" t="e">
        <f>R127+#REF!</f>
        <v>#REF!</v>
      </c>
      <c r="S126" s="109"/>
      <c r="T126" s="160" t="e">
        <f>T127+#REF!</f>
        <v>#REF!</v>
      </c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  <c r="AT126" s="88" t="s">
        <v>71</v>
      </c>
      <c r="AU126" s="88" t="s">
        <v>102</v>
      </c>
      <c r="BK126" s="161">
        <f>BK127</f>
        <v>0</v>
      </c>
    </row>
    <row r="127" spans="1:63" s="162" customFormat="1" ht="25.95" customHeight="1" x14ac:dyDescent="0.25">
      <c r="B127" s="163"/>
      <c r="D127" s="164" t="s">
        <v>71</v>
      </c>
      <c r="E127" s="165" t="s">
        <v>122</v>
      </c>
      <c r="F127" s="165" t="s">
        <v>123</v>
      </c>
      <c r="J127" s="166">
        <f>BK127</f>
        <v>0</v>
      </c>
      <c r="L127" s="163"/>
      <c r="M127" s="167"/>
      <c r="N127" s="168"/>
      <c r="O127" s="168"/>
      <c r="P127" s="169">
        <f>P128+P211+P506+P614+P751+P798+P844+P862+P891</f>
        <v>1952.558509</v>
      </c>
      <c r="Q127" s="168"/>
      <c r="R127" s="169">
        <f>R128+R211+R506+R614+R751+R798+R844+R862+R891</f>
        <v>252.22312498000002</v>
      </c>
      <c r="S127" s="168"/>
      <c r="T127" s="170">
        <f>T128+T211+T506+T614+T751+T798+T844+T862+T891</f>
        <v>30.414707759999999</v>
      </c>
      <c r="AR127" s="164" t="s">
        <v>80</v>
      </c>
      <c r="AT127" s="171" t="s">
        <v>71</v>
      </c>
      <c r="AU127" s="171" t="s">
        <v>72</v>
      </c>
      <c r="AY127" s="164" t="s">
        <v>124</v>
      </c>
      <c r="BK127" s="172">
        <f>BK128+BK211+BK506+BK614+BK751+BK798+BK844+BK862+BK891</f>
        <v>0</v>
      </c>
    </row>
    <row r="128" spans="1:63" s="162" customFormat="1" ht="22.95" customHeight="1" x14ac:dyDescent="0.25">
      <c r="B128" s="163"/>
      <c r="D128" s="164" t="s">
        <v>71</v>
      </c>
      <c r="E128" s="208" t="s">
        <v>80</v>
      </c>
      <c r="F128" s="208" t="s">
        <v>1420</v>
      </c>
      <c r="J128" s="209">
        <f>BK128</f>
        <v>0</v>
      </c>
      <c r="L128" s="163"/>
      <c r="M128" s="167"/>
      <c r="N128" s="168"/>
      <c r="O128" s="168"/>
      <c r="P128" s="169">
        <f>SUM(P129:P210)</f>
        <v>110.25802899999999</v>
      </c>
      <c r="Q128" s="168"/>
      <c r="R128" s="169">
        <f>SUM(R129:R210)</f>
        <v>11.5399967</v>
      </c>
      <c r="S128" s="168"/>
      <c r="T128" s="170">
        <f>SUM(T129:T210)</f>
        <v>1.7233299999999998</v>
      </c>
      <c r="AR128" s="164" t="s">
        <v>80</v>
      </c>
      <c r="AT128" s="171" t="s">
        <v>71</v>
      </c>
      <c r="AU128" s="171" t="s">
        <v>80</v>
      </c>
      <c r="AY128" s="164" t="s">
        <v>124</v>
      </c>
      <c r="BK128" s="172">
        <f>SUM(BK129:BK210)</f>
        <v>0</v>
      </c>
    </row>
    <row r="129" spans="1:65" s="99" customFormat="1" ht="33" customHeight="1" x14ac:dyDescent="0.2">
      <c r="A129" s="100"/>
      <c r="B129" s="97"/>
      <c r="C129" s="173" t="s">
        <v>80</v>
      </c>
      <c r="D129" s="173" t="s">
        <v>125</v>
      </c>
      <c r="E129" s="174" t="s">
        <v>141</v>
      </c>
      <c r="F129" s="175" t="s">
        <v>142</v>
      </c>
      <c r="G129" s="176" t="s">
        <v>128</v>
      </c>
      <c r="H129" s="177">
        <v>7.0979999999999999</v>
      </c>
      <c r="I129" s="86">
        <v>0</v>
      </c>
      <c r="J129" s="178">
        <f>ROUND(I129*H129,2)</f>
        <v>0</v>
      </c>
      <c r="K129" s="179"/>
      <c r="L129" s="97"/>
      <c r="M129" s="180" t="s">
        <v>1</v>
      </c>
      <c r="N129" s="181" t="s">
        <v>37</v>
      </c>
      <c r="O129" s="182">
        <v>0.218</v>
      </c>
      <c r="P129" s="182">
        <f>O129*H129</f>
        <v>1.547364</v>
      </c>
      <c r="Q129" s="182">
        <v>0</v>
      </c>
      <c r="R129" s="182">
        <f>Q129*H129</f>
        <v>0</v>
      </c>
      <c r="S129" s="182">
        <v>0.23499999999999999</v>
      </c>
      <c r="T129" s="183">
        <f>S129*H129</f>
        <v>1.6680299999999999</v>
      </c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  <c r="AR129" s="184" t="s">
        <v>129</v>
      </c>
      <c r="AT129" s="184" t="s">
        <v>125</v>
      </c>
      <c r="AU129" s="184" t="s">
        <v>82</v>
      </c>
      <c r="AY129" s="88" t="s">
        <v>124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88" t="s">
        <v>80</v>
      </c>
      <c r="BK129" s="185">
        <f>ROUND(I129*H129,2)</f>
        <v>0</v>
      </c>
      <c r="BL129" s="88" t="s">
        <v>129</v>
      </c>
      <c r="BM129" s="184" t="s">
        <v>1421</v>
      </c>
    </row>
    <row r="130" spans="1:65" s="192" customFormat="1" x14ac:dyDescent="0.2">
      <c r="B130" s="193"/>
      <c r="D130" s="186" t="s">
        <v>131</v>
      </c>
      <c r="E130" s="194" t="s">
        <v>1</v>
      </c>
      <c r="F130" s="195" t="s">
        <v>1422</v>
      </c>
      <c r="H130" s="196">
        <v>7.0979999999999999</v>
      </c>
      <c r="L130" s="193"/>
      <c r="M130" s="197"/>
      <c r="N130" s="198"/>
      <c r="O130" s="198"/>
      <c r="P130" s="198"/>
      <c r="Q130" s="198"/>
      <c r="R130" s="198"/>
      <c r="S130" s="198"/>
      <c r="T130" s="199"/>
      <c r="AT130" s="194" t="s">
        <v>131</v>
      </c>
      <c r="AU130" s="194" t="s">
        <v>82</v>
      </c>
      <c r="AV130" s="192" t="s">
        <v>82</v>
      </c>
      <c r="AW130" s="192" t="s">
        <v>28</v>
      </c>
      <c r="AX130" s="192" t="s">
        <v>80</v>
      </c>
      <c r="AY130" s="194" t="s">
        <v>124</v>
      </c>
    </row>
    <row r="131" spans="1:65" s="99" customFormat="1" ht="33" customHeight="1" x14ac:dyDescent="0.2">
      <c r="A131" s="100"/>
      <c r="B131" s="97"/>
      <c r="C131" s="173" t="s">
        <v>82</v>
      </c>
      <c r="D131" s="173" t="s">
        <v>125</v>
      </c>
      <c r="E131" s="174" t="s">
        <v>183</v>
      </c>
      <c r="F131" s="175" t="s">
        <v>184</v>
      </c>
      <c r="G131" s="176" t="s">
        <v>185</v>
      </c>
      <c r="H131" s="177">
        <v>11</v>
      </c>
      <c r="I131" s="86">
        <v>0</v>
      </c>
      <c r="J131" s="178">
        <f>ROUND(I131*H131,2)</f>
        <v>0</v>
      </c>
      <c r="K131" s="179"/>
      <c r="L131" s="97"/>
      <c r="M131" s="180" t="s">
        <v>1</v>
      </c>
      <c r="N131" s="181" t="s">
        <v>37</v>
      </c>
      <c r="O131" s="182">
        <v>0.105</v>
      </c>
      <c r="P131" s="182">
        <f>O131*H131</f>
        <v>1.155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  <c r="AR131" s="184" t="s">
        <v>129</v>
      </c>
      <c r="AT131" s="184" t="s">
        <v>125</v>
      </c>
      <c r="AU131" s="184" t="s">
        <v>82</v>
      </c>
      <c r="AY131" s="88" t="s">
        <v>124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88" t="s">
        <v>80</v>
      </c>
      <c r="BK131" s="185">
        <f>ROUND(I131*H131,2)</f>
        <v>0</v>
      </c>
      <c r="BL131" s="88" t="s">
        <v>129</v>
      </c>
      <c r="BM131" s="184" t="s">
        <v>1423</v>
      </c>
    </row>
    <row r="132" spans="1:65" s="192" customFormat="1" x14ac:dyDescent="0.2">
      <c r="B132" s="193"/>
      <c r="D132" s="186" t="s">
        <v>131</v>
      </c>
      <c r="E132" s="194" t="s">
        <v>1</v>
      </c>
      <c r="F132" s="195" t="s">
        <v>192</v>
      </c>
      <c r="H132" s="196">
        <v>11</v>
      </c>
      <c r="L132" s="193"/>
      <c r="M132" s="197"/>
      <c r="N132" s="198"/>
      <c r="O132" s="198"/>
      <c r="P132" s="198"/>
      <c r="Q132" s="198"/>
      <c r="R132" s="198"/>
      <c r="S132" s="198"/>
      <c r="T132" s="199"/>
      <c r="AT132" s="194" t="s">
        <v>131</v>
      </c>
      <c r="AU132" s="194" t="s">
        <v>82</v>
      </c>
      <c r="AV132" s="192" t="s">
        <v>82</v>
      </c>
      <c r="AW132" s="192" t="s">
        <v>28</v>
      </c>
      <c r="AX132" s="192" t="s">
        <v>80</v>
      </c>
      <c r="AY132" s="194" t="s">
        <v>124</v>
      </c>
    </row>
    <row r="133" spans="1:65" s="99" customFormat="1" ht="16.5" customHeight="1" x14ac:dyDescent="0.2">
      <c r="A133" s="100"/>
      <c r="B133" s="97"/>
      <c r="C133" s="173" t="s">
        <v>148</v>
      </c>
      <c r="D133" s="173" t="s">
        <v>125</v>
      </c>
      <c r="E133" s="174" t="s">
        <v>818</v>
      </c>
      <c r="F133" s="175" t="s">
        <v>819</v>
      </c>
      <c r="G133" s="176" t="s">
        <v>128</v>
      </c>
      <c r="H133" s="177">
        <v>8.4</v>
      </c>
      <c r="I133" s="86">
        <v>0</v>
      </c>
      <c r="J133" s="178">
        <f>ROUND(I133*H133,2)</f>
        <v>0</v>
      </c>
      <c r="K133" s="179"/>
      <c r="L133" s="97"/>
      <c r="M133" s="180" t="s">
        <v>1</v>
      </c>
      <c r="N133" s="181" t="s">
        <v>37</v>
      </c>
      <c r="O133" s="182">
        <v>9.8000000000000004E-2</v>
      </c>
      <c r="P133" s="182">
        <f>O133*H133</f>
        <v>0.82320000000000004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  <c r="AR133" s="184" t="s">
        <v>129</v>
      </c>
      <c r="AT133" s="184" t="s">
        <v>125</v>
      </c>
      <c r="AU133" s="184" t="s">
        <v>82</v>
      </c>
      <c r="AY133" s="88" t="s">
        <v>124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88" t="s">
        <v>80</v>
      </c>
      <c r="BK133" s="185">
        <f>ROUND(I133*H133,2)</f>
        <v>0</v>
      </c>
      <c r="BL133" s="88" t="s">
        <v>129</v>
      </c>
      <c r="BM133" s="184" t="s">
        <v>1424</v>
      </c>
    </row>
    <row r="134" spans="1:65" s="192" customFormat="1" x14ac:dyDescent="0.2">
      <c r="B134" s="193"/>
      <c r="D134" s="186" t="s">
        <v>131</v>
      </c>
      <c r="E134" s="194" t="s">
        <v>1</v>
      </c>
      <c r="F134" s="195" t="s">
        <v>1425</v>
      </c>
      <c r="H134" s="196">
        <v>8.4</v>
      </c>
      <c r="L134" s="193"/>
      <c r="M134" s="197"/>
      <c r="N134" s="198"/>
      <c r="O134" s="198"/>
      <c r="P134" s="198"/>
      <c r="Q134" s="198"/>
      <c r="R134" s="198"/>
      <c r="S134" s="198"/>
      <c r="T134" s="199"/>
      <c r="AT134" s="194" t="s">
        <v>131</v>
      </c>
      <c r="AU134" s="194" t="s">
        <v>82</v>
      </c>
      <c r="AV134" s="192" t="s">
        <v>82</v>
      </c>
      <c r="AW134" s="192" t="s">
        <v>28</v>
      </c>
      <c r="AX134" s="192" t="s">
        <v>80</v>
      </c>
      <c r="AY134" s="194" t="s">
        <v>124</v>
      </c>
    </row>
    <row r="135" spans="1:65" s="99" customFormat="1" ht="21.75" customHeight="1" x14ac:dyDescent="0.2">
      <c r="A135" s="100"/>
      <c r="B135" s="97"/>
      <c r="C135" s="173" t="s">
        <v>129</v>
      </c>
      <c r="D135" s="173" t="s">
        <v>125</v>
      </c>
      <c r="E135" s="174" t="s">
        <v>218</v>
      </c>
      <c r="F135" s="175" t="s">
        <v>219</v>
      </c>
      <c r="G135" s="176" t="s">
        <v>185</v>
      </c>
      <c r="H135" s="177">
        <v>1.8</v>
      </c>
      <c r="I135" s="86">
        <v>0</v>
      </c>
      <c r="J135" s="178">
        <f>ROUND(I135*H135,2)</f>
        <v>0</v>
      </c>
      <c r="K135" s="179"/>
      <c r="L135" s="97"/>
      <c r="M135" s="180" t="s">
        <v>1</v>
      </c>
      <c r="N135" s="181" t="s">
        <v>37</v>
      </c>
      <c r="O135" s="182">
        <v>0.81799999999999995</v>
      </c>
      <c r="P135" s="182">
        <f>O135*H135</f>
        <v>1.4723999999999999</v>
      </c>
      <c r="Q135" s="182">
        <v>8.6800000000000002E-3</v>
      </c>
      <c r="R135" s="182">
        <f>Q135*H135</f>
        <v>1.5624000000000001E-2</v>
      </c>
      <c r="S135" s="182">
        <v>0</v>
      </c>
      <c r="T135" s="183">
        <f>S135*H135</f>
        <v>0</v>
      </c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  <c r="AR135" s="184" t="s">
        <v>129</v>
      </c>
      <c r="AT135" s="184" t="s">
        <v>125</v>
      </c>
      <c r="AU135" s="184" t="s">
        <v>82</v>
      </c>
      <c r="AY135" s="88" t="s">
        <v>124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88" t="s">
        <v>80</v>
      </c>
      <c r="BK135" s="185">
        <f>ROUND(I135*H135,2)</f>
        <v>0</v>
      </c>
      <c r="BL135" s="88" t="s">
        <v>129</v>
      </c>
      <c r="BM135" s="184" t="s">
        <v>1426</v>
      </c>
    </row>
    <row r="136" spans="1:65" s="99" customFormat="1" ht="28.8" x14ac:dyDescent="0.2">
      <c r="A136" s="100"/>
      <c r="B136" s="97"/>
      <c r="C136" s="100"/>
      <c r="D136" s="186" t="s">
        <v>221</v>
      </c>
      <c r="E136" s="100"/>
      <c r="F136" s="187" t="s">
        <v>1427</v>
      </c>
      <c r="G136" s="100"/>
      <c r="H136" s="100"/>
      <c r="I136" s="100"/>
      <c r="J136" s="100"/>
      <c r="K136" s="100"/>
      <c r="L136" s="97"/>
      <c r="M136" s="188"/>
      <c r="N136" s="189"/>
      <c r="O136" s="190"/>
      <c r="P136" s="190"/>
      <c r="Q136" s="190"/>
      <c r="R136" s="190"/>
      <c r="S136" s="190"/>
      <c r="T136" s="191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  <c r="AT136" s="88" t="s">
        <v>221</v>
      </c>
      <c r="AU136" s="88" t="s">
        <v>82</v>
      </c>
    </row>
    <row r="137" spans="1:65" s="192" customFormat="1" x14ac:dyDescent="0.2">
      <c r="B137" s="193"/>
      <c r="D137" s="186" t="s">
        <v>131</v>
      </c>
      <c r="E137" s="194" t="s">
        <v>1</v>
      </c>
      <c r="F137" s="195" t="s">
        <v>1428</v>
      </c>
      <c r="H137" s="196">
        <v>1.8</v>
      </c>
      <c r="L137" s="193"/>
      <c r="M137" s="197"/>
      <c r="N137" s="198"/>
      <c r="O137" s="198"/>
      <c r="P137" s="198"/>
      <c r="Q137" s="198"/>
      <c r="R137" s="198"/>
      <c r="S137" s="198"/>
      <c r="T137" s="199"/>
      <c r="AT137" s="194" t="s">
        <v>131</v>
      </c>
      <c r="AU137" s="194" t="s">
        <v>82</v>
      </c>
      <c r="AV137" s="192" t="s">
        <v>82</v>
      </c>
      <c r="AW137" s="192" t="s">
        <v>28</v>
      </c>
      <c r="AX137" s="192" t="s">
        <v>80</v>
      </c>
      <c r="AY137" s="194" t="s">
        <v>124</v>
      </c>
    </row>
    <row r="138" spans="1:65" s="99" customFormat="1" ht="16.5" customHeight="1" x14ac:dyDescent="0.2">
      <c r="A138" s="100"/>
      <c r="B138" s="97"/>
      <c r="C138" s="173" t="s">
        <v>157</v>
      </c>
      <c r="D138" s="173" t="s">
        <v>125</v>
      </c>
      <c r="E138" s="174" t="s">
        <v>225</v>
      </c>
      <c r="F138" s="175" t="s">
        <v>226</v>
      </c>
      <c r="G138" s="176" t="s">
        <v>185</v>
      </c>
      <c r="H138" s="177">
        <v>0.9</v>
      </c>
      <c r="I138" s="86">
        <v>0</v>
      </c>
      <c r="J138" s="178">
        <f>ROUND(I138*H138,2)</f>
        <v>0</v>
      </c>
      <c r="K138" s="179"/>
      <c r="L138" s="97"/>
      <c r="M138" s="180" t="s">
        <v>1</v>
      </c>
      <c r="N138" s="181" t="s">
        <v>37</v>
      </c>
      <c r="O138" s="182">
        <v>0.54700000000000004</v>
      </c>
      <c r="P138" s="182">
        <f>O138*H138</f>
        <v>0.49230000000000007</v>
      </c>
      <c r="Q138" s="182">
        <v>3.6900000000000002E-2</v>
      </c>
      <c r="R138" s="182">
        <f>Q138*H138</f>
        <v>3.3210000000000003E-2</v>
      </c>
      <c r="S138" s="182">
        <v>0</v>
      </c>
      <c r="T138" s="183">
        <f>S138*H138</f>
        <v>0</v>
      </c>
      <c r="U138" s="100"/>
      <c r="V138" s="100"/>
      <c r="W138" s="100"/>
      <c r="X138" s="100"/>
      <c r="Y138" s="100"/>
      <c r="Z138" s="100"/>
      <c r="AA138" s="100"/>
      <c r="AB138" s="100"/>
      <c r="AC138" s="100"/>
      <c r="AD138" s="100"/>
      <c r="AE138" s="100"/>
      <c r="AR138" s="184" t="s">
        <v>129</v>
      </c>
      <c r="AT138" s="184" t="s">
        <v>125</v>
      </c>
      <c r="AU138" s="184" t="s">
        <v>82</v>
      </c>
      <c r="AY138" s="88" t="s">
        <v>124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88" t="s">
        <v>80</v>
      </c>
      <c r="BK138" s="185">
        <f>ROUND(I138*H138,2)</f>
        <v>0</v>
      </c>
      <c r="BL138" s="88" t="s">
        <v>129</v>
      </c>
      <c r="BM138" s="184" t="s">
        <v>1429</v>
      </c>
    </row>
    <row r="139" spans="1:65" s="99" customFormat="1" ht="28.8" x14ac:dyDescent="0.2">
      <c r="A139" s="100"/>
      <c r="B139" s="97"/>
      <c r="C139" s="100"/>
      <c r="D139" s="186" t="s">
        <v>221</v>
      </c>
      <c r="E139" s="100"/>
      <c r="F139" s="187" t="s">
        <v>1430</v>
      </c>
      <c r="G139" s="100"/>
      <c r="H139" s="100"/>
      <c r="I139" s="100"/>
      <c r="J139" s="100"/>
      <c r="K139" s="100"/>
      <c r="L139" s="97"/>
      <c r="M139" s="188"/>
      <c r="N139" s="189"/>
      <c r="O139" s="190"/>
      <c r="P139" s="190"/>
      <c r="Q139" s="190"/>
      <c r="R139" s="190"/>
      <c r="S139" s="190"/>
      <c r="T139" s="191"/>
      <c r="U139" s="100"/>
      <c r="V139" s="100"/>
      <c r="W139" s="100"/>
      <c r="X139" s="100"/>
      <c r="Y139" s="100"/>
      <c r="Z139" s="100"/>
      <c r="AA139" s="100"/>
      <c r="AB139" s="100"/>
      <c r="AC139" s="100"/>
      <c r="AD139" s="100"/>
      <c r="AE139" s="100"/>
      <c r="AT139" s="88" t="s">
        <v>221</v>
      </c>
      <c r="AU139" s="88" t="s">
        <v>82</v>
      </c>
    </row>
    <row r="140" spans="1:65" s="192" customFormat="1" x14ac:dyDescent="0.2">
      <c r="B140" s="193"/>
      <c r="D140" s="186" t="s">
        <v>131</v>
      </c>
      <c r="E140" s="194" t="s">
        <v>1</v>
      </c>
      <c r="F140" s="195" t="s">
        <v>1431</v>
      </c>
      <c r="H140" s="196">
        <v>0.9</v>
      </c>
      <c r="L140" s="193"/>
      <c r="M140" s="197"/>
      <c r="N140" s="198"/>
      <c r="O140" s="198"/>
      <c r="P140" s="198"/>
      <c r="Q140" s="198"/>
      <c r="R140" s="198"/>
      <c r="S140" s="198"/>
      <c r="T140" s="199"/>
      <c r="AT140" s="194" t="s">
        <v>131</v>
      </c>
      <c r="AU140" s="194" t="s">
        <v>82</v>
      </c>
      <c r="AV140" s="192" t="s">
        <v>82</v>
      </c>
      <c r="AW140" s="192" t="s">
        <v>28</v>
      </c>
      <c r="AX140" s="192" t="s">
        <v>80</v>
      </c>
      <c r="AY140" s="194" t="s">
        <v>124</v>
      </c>
    </row>
    <row r="141" spans="1:65" s="99" customFormat="1" ht="21.75" customHeight="1" x14ac:dyDescent="0.2">
      <c r="A141" s="100"/>
      <c r="B141" s="97"/>
      <c r="C141" s="173" t="s">
        <v>164</v>
      </c>
      <c r="D141" s="173" t="s">
        <v>125</v>
      </c>
      <c r="E141" s="174" t="s">
        <v>249</v>
      </c>
      <c r="F141" s="175" t="s">
        <v>250</v>
      </c>
      <c r="G141" s="176" t="s">
        <v>181</v>
      </c>
      <c r="H141" s="177">
        <v>5.1109999999999998</v>
      </c>
      <c r="I141" s="86">
        <v>0</v>
      </c>
      <c r="J141" s="178">
        <f>ROUND(I141*H141,2)</f>
        <v>0</v>
      </c>
      <c r="K141" s="179"/>
      <c r="L141" s="97"/>
      <c r="M141" s="180" t="s">
        <v>1</v>
      </c>
      <c r="N141" s="181" t="s">
        <v>37</v>
      </c>
      <c r="O141" s="182">
        <v>2.2879999999999998</v>
      </c>
      <c r="P141" s="182">
        <f>O141*H141</f>
        <v>11.693967999999998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100"/>
      <c r="V141" s="100"/>
      <c r="W141" s="100"/>
      <c r="X141" s="100"/>
      <c r="Y141" s="100"/>
      <c r="Z141" s="100"/>
      <c r="AA141" s="100"/>
      <c r="AB141" s="100"/>
      <c r="AC141" s="100"/>
      <c r="AD141" s="100"/>
      <c r="AE141" s="100"/>
      <c r="AR141" s="184" t="s">
        <v>129</v>
      </c>
      <c r="AT141" s="184" t="s">
        <v>125</v>
      </c>
      <c r="AU141" s="184" t="s">
        <v>82</v>
      </c>
      <c r="AY141" s="88" t="s">
        <v>124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88" t="s">
        <v>80</v>
      </c>
      <c r="BK141" s="185">
        <f>ROUND(I141*H141,2)</f>
        <v>0</v>
      </c>
      <c r="BL141" s="88" t="s">
        <v>129</v>
      </c>
      <c r="BM141" s="184" t="s">
        <v>1432</v>
      </c>
    </row>
    <row r="142" spans="1:65" s="99" customFormat="1" ht="28.8" x14ac:dyDescent="0.2">
      <c r="A142" s="100"/>
      <c r="B142" s="97"/>
      <c r="C142" s="100"/>
      <c r="D142" s="186" t="s">
        <v>221</v>
      </c>
      <c r="E142" s="100"/>
      <c r="F142" s="187" t="s">
        <v>1433</v>
      </c>
      <c r="G142" s="100"/>
      <c r="H142" s="100"/>
      <c r="I142" s="100"/>
      <c r="J142" s="100"/>
      <c r="K142" s="100"/>
      <c r="L142" s="97"/>
      <c r="M142" s="188"/>
      <c r="N142" s="189"/>
      <c r="O142" s="190"/>
      <c r="P142" s="190"/>
      <c r="Q142" s="190"/>
      <c r="R142" s="190"/>
      <c r="S142" s="190"/>
      <c r="T142" s="191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  <c r="AT142" s="88" t="s">
        <v>221</v>
      </c>
      <c r="AU142" s="88" t="s">
        <v>82</v>
      </c>
    </row>
    <row r="143" spans="1:65" s="192" customFormat="1" x14ac:dyDescent="0.2">
      <c r="B143" s="193"/>
      <c r="D143" s="186" t="s">
        <v>131</v>
      </c>
      <c r="E143" s="194" t="s">
        <v>1</v>
      </c>
      <c r="F143" s="195" t="s">
        <v>1434</v>
      </c>
      <c r="H143" s="196">
        <v>5.1109999999999998</v>
      </c>
      <c r="L143" s="193"/>
      <c r="M143" s="197"/>
      <c r="N143" s="198"/>
      <c r="O143" s="198"/>
      <c r="P143" s="198"/>
      <c r="Q143" s="198"/>
      <c r="R143" s="198"/>
      <c r="S143" s="198"/>
      <c r="T143" s="199"/>
      <c r="AT143" s="194" t="s">
        <v>131</v>
      </c>
      <c r="AU143" s="194" t="s">
        <v>82</v>
      </c>
      <c r="AV143" s="192" t="s">
        <v>82</v>
      </c>
      <c r="AW143" s="192" t="s">
        <v>28</v>
      </c>
      <c r="AX143" s="192" t="s">
        <v>80</v>
      </c>
      <c r="AY143" s="194" t="s">
        <v>124</v>
      </c>
    </row>
    <row r="144" spans="1:65" s="99" customFormat="1" ht="21.75" customHeight="1" x14ac:dyDescent="0.2">
      <c r="A144" s="100"/>
      <c r="B144" s="97"/>
      <c r="C144" s="173" t="s">
        <v>172</v>
      </c>
      <c r="D144" s="173" t="s">
        <v>125</v>
      </c>
      <c r="E144" s="174" t="s">
        <v>294</v>
      </c>
      <c r="F144" s="175" t="s">
        <v>295</v>
      </c>
      <c r="G144" s="176" t="s">
        <v>181</v>
      </c>
      <c r="H144" s="177">
        <v>8.4</v>
      </c>
      <c r="I144" s="86">
        <v>0</v>
      </c>
      <c r="J144" s="178">
        <f>ROUND(I144*H144,2)</f>
        <v>0</v>
      </c>
      <c r="K144" s="179"/>
      <c r="L144" s="97"/>
      <c r="M144" s="180" t="s">
        <v>1</v>
      </c>
      <c r="N144" s="181" t="s">
        <v>37</v>
      </c>
      <c r="O144" s="182">
        <v>1.173</v>
      </c>
      <c r="P144" s="182">
        <f>O144*H144</f>
        <v>9.8532000000000011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100"/>
      <c r="V144" s="100"/>
      <c r="W144" s="100"/>
      <c r="X144" s="100"/>
      <c r="Y144" s="100"/>
      <c r="Z144" s="100"/>
      <c r="AA144" s="100"/>
      <c r="AB144" s="100"/>
      <c r="AC144" s="100"/>
      <c r="AD144" s="100"/>
      <c r="AE144" s="100"/>
      <c r="AR144" s="184" t="s">
        <v>129</v>
      </c>
      <c r="AT144" s="184" t="s">
        <v>125</v>
      </c>
      <c r="AU144" s="184" t="s">
        <v>82</v>
      </c>
      <c r="AY144" s="88" t="s">
        <v>124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88" t="s">
        <v>80</v>
      </c>
      <c r="BK144" s="185">
        <f>ROUND(I144*H144,2)</f>
        <v>0</v>
      </c>
      <c r="BL144" s="88" t="s">
        <v>129</v>
      </c>
      <c r="BM144" s="184" t="s">
        <v>1435</v>
      </c>
    </row>
    <row r="145" spans="1:65" s="99" customFormat="1" ht="28.8" x14ac:dyDescent="0.2">
      <c r="A145" s="100"/>
      <c r="B145" s="97"/>
      <c r="C145" s="100"/>
      <c r="D145" s="186" t="s">
        <v>221</v>
      </c>
      <c r="E145" s="100"/>
      <c r="F145" s="187" t="s">
        <v>1436</v>
      </c>
      <c r="G145" s="100"/>
      <c r="H145" s="100"/>
      <c r="I145" s="100"/>
      <c r="J145" s="100"/>
      <c r="K145" s="100"/>
      <c r="L145" s="97"/>
      <c r="M145" s="188"/>
      <c r="N145" s="189"/>
      <c r="O145" s="190"/>
      <c r="P145" s="190"/>
      <c r="Q145" s="190"/>
      <c r="R145" s="190"/>
      <c r="S145" s="190"/>
      <c r="T145" s="191"/>
      <c r="U145" s="100"/>
      <c r="V145" s="100"/>
      <c r="W145" s="100"/>
      <c r="X145" s="100"/>
      <c r="Y145" s="100"/>
      <c r="Z145" s="100"/>
      <c r="AA145" s="100"/>
      <c r="AB145" s="100"/>
      <c r="AC145" s="100"/>
      <c r="AD145" s="100"/>
      <c r="AE145" s="100"/>
      <c r="AT145" s="88" t="s">
        <v>221</v>
      </c>
      <c r="AU145" s="88" t="s">
        <v>82</v>
      </c>
    </row>
    <row r="146" spans="1:65" s="192" customFormat="1" x14ac:dyDescent="0.2">
      <c r="B146" s="193"/>
      <c r="D146" s="186" t="s">
        <v>131</v>
      </c>
      <c r="E146" s="194" t="s">
        <v>1</v>
      </c>
      <c r="F146" s="195" t="s">
        <v>1437</v>
      </c>
      <c r="H146" s="196">
        <v>8.4</v>
      </c>
      <c r="L146" s="193"/>
      <c r="M146" s="197"/>
      <c r="N146" s="198"/>
      <c r="O146" s="198"/>
      <c r="P146" s="198"/>
      <c r="Q146" s="198"/>
      <c r="R146" s="198"/>
      <c r="S146" s="198"/>
      <c r="T146" s="199"/>
      <c r="AT146" s="194" t="s">
        <v>131</v>
      </c>
      <c r="AU146" s="194" t="s">
        <v>82</v>
      </c>
      <c r="AV146" s="192" t="s">
        <v>82</v>
      </c>
      <c r="AW146" s="192" t="s">
        <v>28</v>
      </c>
      <c r="AX146" s="192" t="s">
        <v>80</v>
      </c>
      <c r="AY146" s="194" t="s">
        <v>124</v>
      </c>
    </row>
    <row r="147" spans="1:65" s="99" customFormat="1" ht="21.75" customHeight="1" x14ac:dyDescent="0.2">
      <c r="A147" s="100"/>
      <c r="B147" s="97"/>
      <c r="C147" s="173" t="s">
        <v>178</v>
      </c>
      <c r="D147" s="173" t="s">
        <v>125</v>
      </c>
      <c r="E147" s="174" t="s">
        <v>303</v>
      </c>
      <c r="F147" s="175" t="s">
        <v>304</v>
      </c>
      <c r="G147" s="176" t="s">
        <v>181</v>
      </c>
      <c r="H147" s="177">
        <v>2.52</v>
      </c>
      <c r="I147" s="86">
        <v>0</v>
      </c>
      <c r="J147" s="178">
        <f>ROUND(I147*H147,2)</f>
        <v>0</v>
      </c>
      <c r="K147" s="179"/>
      <c r="L147" s="97"/>
      <c r="M147" s="180" t="s">
        <v>1</v>
      </c>
      <c r="N147" s="181" t="s">
        <v>37</v>
      </c>
      <c r="O147" s="182">
        <v>1.85</v>
      </c>
      <c r="P147" s="182">
        <f>O147*H147</f>
        <v>4.6619999999999999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100"/>
      <c r="V147" s="100"/>
      <c r="W147" s="100"/>
      <c r="X147" s="100"/>
      <c r="Y147" s="100"/>
      <c r="Z147" s="100"/>
      <c r="AA147" s="100"/>
      <c r="AB147" s="100"/>
      <c r="AC147" s="100"/>
      <c r="AD147" s="100"/>
      <c r="AE147" s="100"/>
      <c r="AR147" s="184" t="s">
        <v>129</v>
      </c>
      <c r="AT147" s="184" t="s">
        <v>125</v>
      </c>
      <c r="AU147" s="184" t="s">
        <v>82</v>
      </c>
      <c r="AY147" s="88" t="s">
        <v>124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88" t="s">
        <v>80</v>
      </c>
      <c r="BK147" s="185">
        <f>ROUND(I147*H147,2)</f>
        <v>0</v>
      </c>
      <c r="BL147" s="88" t="s">
        <v>129</v>
      </c>
      <c r="BM147" s="184" t="s">
        <v>1438</v>
      </c>
    </row>
    <row r="148" spans="1:65" s="99" customFormat="1" ht="28.8" x14ac:dyDescent="0.2">
      <c r="A148" s="100"/>
      <c r="B148" s="97"/>
      <c r="C148" s="100"/>
      <c r="D148" s="186" t="s">
        <v>221</v>
      </c>
      <c r="E148" s="100"/>
      <c r="F148" s="187" t="s">
        <v>1436</v>
      </c>
      <c r="G148" s="100"/>
      <c r="H148" s="100"/>
      <c r="I148" s="100"/>
      <c r="J148" s="100"/>
      <c r="K148" s="100"/>
      <c r="L148" s="97"/>
      <c r="M148" s="188"/>
      <c r="N148" s="189"/>
      <c r="O148" s="190"/>
      <c r="P148" s="190"/>
      <c r="Q148" s="190"/>
      <c r="R148" s="190"/>
      <c r="S148" s="190"/>
      <c r="T148" s="191"/>
      <c r="U148" s="100"/>
      <c r="V148" s="100"/>
      <c r="W148" s="100"/>
      <c r="X148" s="100"/>
      <c r="Y148" s="100"/>
      <c r="Z148" s="100"/>
      <c r="AA148" s="100"/>
      <c r="AB148" s="100"/>
      <c r="AC148" s="100"/>
      <c r="AD148" s="100"/>
      <c r="AE148" s="100"/>
      <c r="AT148" s="88" t="s">
        <v>221</v>
      </c>
      <c r="AU148" s="88" t="s">
        <v>82</v>
      </c>
    </row>
    <row r="149" spans="1:65" s="192" customFormat="1" x14ac:dyDescent="0.2">
      <c r="B149" s="193"/>
      <c r="D149" s="186" t="s">
        <v>131</v>
      </c>
      <c r="E149" s="194" t="s">
        <v>1</v>
      </c>
      <c r="F149" s="195" t="s">
        <v>1439</v>
      </c>
      <c r="H149" s="196">
        <v>2.52</v>
      </c>
      <c r="L149" s="193"/>
      <c r="M149" s="197"/>
      <c r="N149" s="198"/>
      <c r="O149" s="198"/>
      <c r="P149" s="198"/>
      <c r="Q149" s="198"/>
      <c r="R149" s="198"/>
      <c r="S149" s="198"/>
      <c r="T149" s="199"/>
      <c r="AT149" s="194" t="s">
        <v>131</v>
      </c>
      <c r="AU149" s="194" t="s">
        <v>82</v>
      </c>
      <c r="AV149" s="192" t="s">
        <v>82</v>
      </c>
      <c r="AW149" s="192" t="s">
        <v>28</v>
      </c>
      <c r="AX149" s="192" t="s">
        <v>80</v>
      </c>
      <c r="AY149" s="194" t="s">
        <v>124</v>
      </c>
    </row>
    <row r="150" spans="1:65" s="99" customFormat="1" ht="21.75" customHeight="1" x14ac:dyDescent="0.2">
      <c r="A150" s="100"/>
      <c r="B150" s="97"/>
      <c r="C150" s="173" t="s">
        <v>182</v>
      </c>
      <c r="D150" s="173" t="s">
        <v>125</v>
      </c>
      <c r="E150" s="174" t="s">
        <v>433</v>
      </c>
      <c r="F150" s="175" t="s">
        <v>434</v>
      </c>
      <c r="G150" s="176" t="s">
        <v>128</v>
      </c>
      <c r="H150" s="177">
        <v>19.2</v>
      </c>
      <c r="I150" s="86">
        <v>0</v>
      </c>
      <c r="J150" s="178">
        <f>ROUND(I150*H150,2)</f>
        <v>0</v>
      </c>
      <c r="K150" s="179"/>
      <c r="L150" s="97"/>
      <c r="M150" s="180" t="s">
        <v>1</v>
      </c>
      <c r="N150" s="181" t="s">
        <v>37</v>
      </c>
      <c r="O150" s="182">
        <v>0.109</v>
      </c>
      <c r="P150" s="182">
        <f>O150*H150</f>
        <v>2.0928</v>
      </c>
      <c r="Q150" s="182">
        <v>5.9000000000000003E-4</v>
      </c>
      <c r="R150" s="182">
        <f>Q150*H150</f>
        <v>1.1328E-2</v>
      </c>
      <c r="S150" s="182">
        <v>0</v>
      </c>
      <c r="T150" s="183">
        <f>S150*H150</f>
        <v>0</v>
      </c>
      <c r="U150" s="100"/>
      <c r="V150" s="100"/>
      <c r="W150" s="100"/>
      <c r="X150" s="100"/>
      <c r="Y150" s="100"/>
      <c r="Z150" s="100"/>
      <c r="AA150" s="100"/>
      <c r="AB150" s="100"/>
      <c r="AC150" s="100"/>
      <c r="AD150" s="100"/>
      <c r="AE150" s="100"/>
      <c r="AR150" s="184" t="s">
        <v>129</v>
      </c>
      <c r="AT150" s="184" t="s">
        <v>125</v>
      </c>
      <c r="AU150" s="184" t="s">
        <v>82</v>
      </c>
      <c r="AY150" s="88" t="s">
        <v>124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88" t="s">
        <v>80</v>
      </c>
      <c r="BK150" s="185">
        <f>ROUND(I150*H150,2)</f>
        <v>0</v>
      </c>
      <c r="BL150" s="88" t="s">
        <v>129</v>
      </c>
      <c r="BM150" s="184" t="s">
        <v>1440</v>
      </c>
    </row>
    <row r="151" spans="1:65" s="192" customFormat="1" x14ac:dyDescent="0.2">
      <c r="B151" s="193"/>
      <c r="D151" s="186" t="s">
        <v>131</v>
      </c>
      <c r="E151" s="194" t="s">
        <v>1</v>
      </c>
      <c r="F151" s="195" t="s">
        <v>1441</v>
      </c>
      <c r="H151" s="196">
        <v>19.2</v>
      </c>
      <c r="L151" s="193"/>
      <c r="M151" s="197"/>
      <c r="N151" s="198"/>
      <c r="O151" s="198"/>
      <c r="P151" s="198"/>
      <c r="Q151" s="198"/>
      <c r="R151" s="198"/>
      <c r="S151" s="198"/>
      <c r="T151" s="199"/>
      <c r="AT151" s="194" t="s">
        <v>131</v>
      </c>
      <c r="AU151" s="194" t="s">
        <v>82</v>
      </c>
      <c r="AV151" s="192" t="s">
        <v>82</v>
      </c>
      <c r="AW151" s="192" t="s">
        <v>28</v>
      </c>
      <c r="AX151" s="192" t="s">
        <v>80</v>
      </c>
      <c r="AY151" s="194" t="s">
        <v>124</v>
      </c>
    </row>
    <row r="152" spans="1:65" s="99" customFormat="1" ht="21.75" customHeight="1" x14ac:dyDescent="0.2">
      <c r="A152" s="100"/>
      <c r="B152" s="97"/>
      <c r="C152" s="173" t="s">
        <v>188</v>
      </c>
      <c r="D152" s="173" t="s">
        <v>125</v>
      </c>
      <c r="E152" s="174" t="s">
        <v>444</v>
      </c>
      <c r="F152" s="175" t="s">
        <v>445</v>
      </c>
      <c r="G152" s="176" t="s">
        <v>128</v>
      </c>
      <c r="H152" s="177">
        <v>19.2</v>
      </c>
      <c r="I152" s="86">
        <v>0</v>
      </c>
      <c r="J152" s="178">
        <f>ROUND(I152*H152,2)</f>
        <v>0</v>
      </c>
      <c r="K152" s="179"/>
      <c r="L152" s="97"/>
      <c r="M152" s="180" t="s">
        <v>1</v>
      </c>
      <c r="N152" s="181" t="s">
        <v>37</v>
      </c>
      <c r="O152" s="182">
        <v>0.106</v>
      </c>
      <c r="P152" s="182">
        <f>O152*H152</f>
        <v>2.0351999999999997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100"/>
      <c r="V152" s="100"/>
      <c r="W152" s="100"/>
      <c r="X152" s="100"/>
      <c r="Y152" s="100"/>
      <c r="Z152" s="100"/>
      <c r="AA152" s="100"/>
      <c r="AB152" s="100"/>
      <c r="AC152" s="100"/>
      <c r="AD152" s="100"/>
      <c r="AE152" s="100"/>
      <c r="AR152" s="184" t="s">
        <v>129</v>
      </c>
      <c r="AT152" s="184" t="s">
        <v>125</v>
      </c>
      <c r="AU152" s="184" t="s">
        <v>82</v>
      </c>
      <c r="AY152" s="88" t="s">
        <v>124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88" t="s">
        <v>80</v>
      </c>
      <c r="BK152" s="185">
        <f>ROUND(I152*H152,2)</f>
        <v>0</v>
      </c>
      <c r="BL152" s="88" t="s">
        <v>129</v>
      </c>
      <c r="BM152" s="184" t="s">
        <v>1442</v>
      </c>
    </row>
    <row r="153" spans="1:65" s="192" customFormat="1" x14ac:dyDescent="0.2">
      <c r="B153" s="193"/>
      <c r="D153" s="186" t="s">
        <v>131</v>
      </c>
      <c r="E153" s="194" t="s">
        <v>1</v>
      </c>
      <c r="F153" s="195" t="s">
        <v>1443</v>
      </c>
      <c r="H153" s="196">
        <v>19.2</v>
      </c>
      <c r="L153" s="193"/>
      <c r="M153" s="197"/>
      <c r="N153" s="198"/>
      <c r="O153" s="198"/>
      <c r="P153" s="198"/>
      <c r="Q153" s="198"/>
      <c r="R153" s="198"/>
      <c r="S153" s="198"/>
      <c r="T153" s="199"/>
      <c r="AT153" s="194" t="s">
        <v>131</v>
      </c>
      <c r="AU153" s="194" t="s">
        <v>82</v>
      </c>
      <c r="AV153" s="192" t="s">
        <v>82</v>
      </c>
      <c r="AW153" s="192" t="s">
        <v>28</v>
      </c>
      <c r="AX153" s="192" t="s">
        <v>80</v>
      </c>
      <c r="AY153" s="194" t="s">
        <v>124</v>
      </c>
    </row>
    <row r="154" spans="1:65" s="99" customFormat="1" ht="16.5" customHeight="1" x14ac:dyDescent="0.2">
      <c r="A154" s="100"/>
      <c r="B154" s="97"/>
      <c r="C154" s="173" t="s">
        <v>192</v>
      </c>
      <c r="D154" s="173" t="s">
        <v>125</v>
      </c>
      <c r="E154" s="174" t="s">
        <v>449</v>
      </c>
      <c r="F154" s="175" t="s">
        <v>450</v>
      </c>
      <c r="G154" s="176" t="s">
        <v>181</v>
      </c>
      <c r="H154" s="177">
        <v>1.331</v>
      </c>
      <c r="I154" s="86">
        <v>0</v>
      </c>
      <c r="J154" s="178">
        <f>ROUND(I154*H154,2)</f>
        <v>0</v>
      </c>
      <c r="K154" s="179"/>
      <c r="L154" s="97"/>
      <c r="M154" s="180" t="s">
        <v>1</v>
      </c>
      <c r="N154" s="181" t="s">
        <v>37</v>
      </c>
      <c r="O154" s="182">
        <v>1.3169999999999999</v>
      </c>
      <c r="P154" s="182">
        <f>O154*H154</f>
        <v>1.7529269999999999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100"/>
      <c r="V154" s="100"/>
      <c r="W154" s="100"/>
      <c r="X154" s="100"/>
      <c r="Y154" s="100"/>
      <c r="Z154" s="100"/>
      <c r="AA154" s="100"/>
      <c r="AB154" s="100"/>
      <c r="AC154" s="100"/>
      <c r="AD154" s="100"/>
      <c r="AE154" s="100"/>
      <c r="AR154" s="184" t="s">
        <v>129</v>
      </c>
      <c r="AT154" s="184" t="s">
        <v>125</v>
      </c>
      <c r="AU154" s="184" t="s">
        <v>82</v>
      </c>
      <c r="AY154" s="88" t="s">
        <v>124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88" t="s">
        <v>80</v>
      </c>
      <c r="BK154" s="185">
        <f>ROUND(I154*H154,2)</f>
        <v>0</v>
      </c>
      <c r="BL154" s="88" t="s">
        <v>129</v>
      </c>
      <c r="BM154" s="184" t="s">
        <v>1444</v>
      </c>
    </row>
    <row r="155" spans="1:65" s="192" customFormat="1" x14ac:dyDescent="0.2">
      <c r="B155" s="193"/>
      <c r="D155" s="186" t="s">
        <v>131</v>
      </c>
      <c r="E155" s="194" t="s">
        <v>1</v>
      </c>
      <c r="F155" s="195" t="s">
        <v>1445</v>
      </c>
      <c r="H155" s="196">
        <v>0.84</v>
      </c>
      <c r="L155" s="193"/>
      <c r="M155" s="197"/>
      <c r="N155" s="198"/>
      <c r="O155" s="198"/>
      <c r="P155" s="198"/>
      <c r="Q155" s="198"/>
      <c r="R155" s="198"/>
      <c r="S155" s="198"/>
      <c r="T155" s="199"/>
      <c r="AT155" s="194" t="s">
        <v>131</v>
      </c>
      <c r="AU155" s="194" t="s">
        <v>82</v>
      </c>
      <c r="AV155" s="192" t="s">
        <v>82</v>
      </c>
      <c r="AW155" s="192" t="s">
        <v>28</v>
      </c>
      <c r="AX155" s="192" t="s">
        <v>72</v>
      </c>
      <c r="AY155" s="194" t="s">
        <v>124</v>
      </c>
    </row>
    <row r="156" spans="1:65" s="192" customFormat="1" x14ac:dyDescent="0.2">
      <c r="B156" s="193"/>
      <c r="D156" s="186" t="s">
        <v>131</v>
      </c>
      <c r="E156" s="194" t="s">
        <v>1</v>
      </c>
      <c r="F156" s="195" t="s">
        <v>1446</v>
      </c>
      <c r="H156" s="196">
        <v>0.49099999999999999</v>
      </c>
      <c r="L156" s="193"/>
      <c r="M156" s="197"/>
      <c r="N156" s="198"/>
      <c r="O156" s="198"/>
      <c r="P156" s="198"/>
      <c r="Q156" s="198"/>
      <c r="R156" s="198"/>
      <c r="S156" s="198"/>
      <c r="T156" s="199"/>
      <c r="AT156" s="194" t="s">
        <v>131</v>
      </c>
      <c r="AU156" s="194" t="s">
        <v>82</v>
      </c>
      <c r="AV156" s="192" t="s">
        <v>82</v>
      </c>
      <c r="AW156" s="192" t="s">
        <v>28</v>
      </c>
      <c r="AX156" s="192" t="s">
        <v>72</v>
      </c>
      <c r="AY156" s="194" t="s">
        <v>124</v>
      </c>
    </row>
    <row r="157" spans="1:65" s="210" customFormat="1" x14ac:dyDescent="0.2">
      <c r="B157" s="211"/>
      <c r="D157" s="186" t="s">
        <v>131</v>
      </c>
      <c r="E157" s="212" t="s">
        <v>1</v>
      </c>
      <c r="F157" s="213" t="s">
        <v>140</v>
      </c>
      <c r="H157" s="214">
        <v>1.331</v>
      </c>
      <c r="L157" s="211"/>
      <c r="M157" s="215"/>
      <c r="N157" s="216"/>
      <c r="O157" s="216"/>
      <c r="P157" s="216"/>
      <c r="Q157" s="216"/>
      <c r="R157" s="216"/>
      <c r="S157" s="216"/>
      <c r="T157" s="217"/>
      <c r="AT157" s="212" t="s">
        <v>131</v>
      </c>
      <c r="AU157" s="212" t="s">
        <v>82</v>
      </c>
      <c r="AV157" s="210" t="s">
        <v>129</v>
      </c>
      <c r="AW157" s="210" t="s">
        <v>28</v>
      </c>
      <c r="AX157" s="210" t="s">
        <v>80</v>
      </c>
      <c r="AY157" s="212" t="s">
        <v>124</v>
      </c>
    </row>
    <row r="158" spans="1:65" s="99" customFormat="1" ht="21.75" customHeight="1" x14ac:dyDescent="0.2">
      <c r="A158" s="100"/>
      <c r="B158" s="97"/>
      <c r="C158" s="173" t="s">
        <v>197</v>
      </c>
      <c r="D158" s="173" t="s">
        <v>125</v>
      </c>
      <c r="E158" s="174" t="s">
        <v>563</v>
      </c>
      <c r="F158" s="175" t="s">
        <v>564</v>
      </c>
      <c r="G158" s="176" t="s">
        <v>185</v>
      </c>
      <c r="H158" s="177">
        <v>0.79</v>
      </c>
      <c r="I158" s="86">
        <v>0</v>
      </c>
      <c r="J158" s="178">
        <f>ROUND(I158*H158,2)</f>
        <v>0</v>
      </c>
      <c r="K158" s="179"/>
      <c r="L158" s="97"/>
      <c r="M158" s="180" t="s">
        <v>1</v>
      </c>
      <c r="N158" s="181" t="s">
        <v>37</v>
      </c>
      <c r="O158" s="182">
        <v>1.9</v>
      </c>
      <c r="P158" s="182">
        <f>O158*H158</f>
        <v>1.5009999999999999</v>
      </c>
      <c r="Q158" s="182">
        <v>9.3000000000000005E-4</v>
      </c>
      <c r="R158" s="182">
        <f>Q158*H158</f>
        <v>7.3470000000000002E-4</v>
      </c>
      <c r="S158" s="182">
        <v>7.0000000000000007E-2</v>
      </c>
      <c r="T158" s="183">
        <f>S158*H158</f>
        <v>5.5300000000000009E-2</v>
      </c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  <c r="AR158" s="184" t="s">
        <v>129</v>
      </c>
      <c r="AT158" s="184" t="s">
        <v>125</v>
      </c>
      <c r="AU158" s="184" t="s">
        <v>82</v>
      </c>
      <c r="AY158" s="88" t="s">
        <v>124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88" t="s">
        <v>80</v>
      </c>
      <c r="BK158" s="185">
        <f>ROUND(I158*H158,2)</f>
        <v>0</v>
      </c>
      <c r="BL158" s="88" t="s">
        <v>129</v>
      </c>
      <c r="BM158" s="184" t="s">
        <v>1447</v>
      </c>
    </row>
    <row r="159" spans="1:65" s="99" customFormat="1" ht="19.2" x14ac:dyDescent="0.2">
      <c r="A159" s="100"/>
      <c r="B159" s="97"/>
      <c r="C159" s="100"/>
      <c r="D159" s="186" t="s">
        <v>221</v>
      </c>
      <c r="E159" s="100"/>
      <c r="F159" s="187" t="s">
        <v>1448</v>
      </c>
      <c r="G159" s="100"/>
      <c r="H159" s="100"/>
      <c r="I159" s="100"/>
      <c r="J159" s="100"/>
      <c r="K159" s="100"/>
      <c r="L159" s="97"/>
      <c r="M159" s="188"/>
      <c r="N159" s="189"/>
      <c r="O159" s="190"/>
      <c r="P159" s="190"/>
      <c r="Q159" s="190"/>
      <c r="R159" s="190"/>
      <c r="S159" s="190"/>
      <c r="T159" s="191"/>
      <c r="U159" s="100"/>
      <c r="V159" s="100"/>
      <c r="W159" s="100"/>
      <c r="X159" s="100"/>
      <c r="Y159" s="100"/>
      <c r="Z159" s="100"/>
      <c r="AA159" s="100"/>
      <c r="AB159" s="100"/>
      <c r="AC159" s="100"/>
      <c r="AD159" s="100"/>
      <c r="AE159" s="100"/>
      <c r="AT159" s="88" t="s">
        <v>221</v>
      </c>
      <c r="AU159" s="88" t="s">
        <v>82</v>
      </c>
    </row>
    <row r="160" spans="1:65" s="192" customFormat="1" x14ac:dyDescent="0.2">
      <c r="B160" s="193"/>
      <c r="D160" s="186" t="s">
        <v>131</v>
      </c>
      <c r="E160" s="194" t="s">
        <v>1</v>
      </c>
      <c r="F160" s="195" t="s">
        <v>1449</v>
      </c>
      <c r="H160" s="196">
        <v>0.79</v>
      </c>
      <c r="L160" s="193"/>
      <c r="M160" s="197"/>
      <c r="N160" s="198"/>
      <c r="O160" s="198"/>
      <c r="P160" s="198"/>
      <c r="Q160" s="198"/>
      <c r="R160" s="198"/>
      <c r="S160" s="198"/>
      <c r="T160" s="199"/>
      <c r="AT160" s="194" t="s">
        <v>131</v>
      </c>
      <c r="AU160" s="194" t="s">
        <v>82</v>
      </c>
      <c r="AV160" s="192" t="s">
        <v>82</v>
      </c>
      <c r="AW160" s="192" t="s">
        <v>28</v>
      </c>
      <c r="AX160" s="192" t="s">
        <v>80</v>
      </c>
      <c r="AY160" s="194" t="s">
        <v>124</v>
      </c>
    </row>
    <row r="161" spans="1:65" s="99" customFormat="1" ht="16.5" customHeight="1" x14ac:dyDescent="0.2">
      <c r="A161" s="100"/>
      <c r="B161" s="97"/>
      <c r="C161" s="173" t="s">
        <v>202</v>
      </c>
      <c r="D161" s="173" t="s">
        <v>125</v>
      </c>
      <c r="E161" s="174" t="s">
        <v>568</v>
      </c>
      <c r="F161" s="175" t="s">
        <v>569</v>
      </c>
      <c r="G161" s="176" t="s">
        <v>570</v>
      </c>
      <c r="H161" s="177">
        <v>2</v>
      </c>
      <c r="I161" s="86">
        <v>0</v>
      </c>
      <c r="J161" s="178">
        <f>ROUND(I161*H161,2)</f>
        <v>0</v>
      </c>
      <c r="K161" s="179"/>
      <c r="L161" s="97"/>
      <c r="M161" s="180" t="s">
        <v>1</v>
      </c>
      <c r="N161" s="181" t="s">
        <v>37</v>
      </c>
      <c r="O161" s="182">
        <v>0</v>
      </c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R161" s="184" t="s">
        <v>129</v>
      </c>
      <c r="AT161" s="184" t="s">
        <v>125</v>
      </c>
      <c r="AU161" s="184" t="s">
        <v>82</v>
      </c>
      <c r="AY161" s="88" t="s">
        <v>124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88" t="s">
        <v>80</v>
      </c>
      <c r="BK161" s="185">
        <f>ROUND(I161*H161,2)</f>
        <v>0</v>
      </c>
      <c r="BL161" s="88" t="s">
        <v>129</v>
      </c>
      <c r="BM161" s="184" t="s">
        <v>1450</v>
      </c>
    </row>
    <row r="162" spans="1:65" s="99" customFormat="1" ht="19.2" x14ac:dyDescent="0.2">
      <c r="A162" s="100"/>
      <c r="B162" s="97"/>
      <c r="C162" s="100"/>
      <c r="D162" s="186" t="s">
        <v>221</v>
      </c>
      <c r="E162" s="100"/>
      <c r="F162" s="187" t="s">
        <v>572</v>
      </c>
      <c r="G162" s="100"/>
      <c r="H162" s="100"/>
      <c r="I162" s="100"/>
      <c r="J162" s="100"/>
      <c r="K162" s="100"/>
      <c r="L162" s="97"/>
      <c r="M162" s="188"/>
      <c r="N162" s="189"/>
      <c r="O162" s="190"/>
      <c r="P162" s="190"/>
      <c r="Q162" s="190"/>
      <c r="R162" s="190"/>
      <c r="S162" s="190"/>
      <c r="T162" s="191"/>
      <c r="U162" s="100"/>
      <c r="V162" s="100"/>
      <c r="W162" s="100"/>
      <c r="X162" s="100"/>
      <c r="Y162" s="100"/>
      <c r="Z162" s="100"/>
      <c r="AA162" s="100"/>
      <c r="AB162" s="100"/>
      <c r="AC162" s="100"/>
      <c r="AD162" s="100"/>
      <c r="AE162" s="100"/>
      <c r="AT162" s="88" t="s">
        <v>221</v>
      </c>
      <c r="AU162" s="88" t="s">
        <v>82</v>
      </c>
    </row>
    <row r="163" spans="1:65" s="192" customFormat="1" x14ac:dyDescent="0.2">
      <c r="B163" s="193"/>
      <c r="D163" s="186" t="s">
        <v>131</v>
      </c>
      <c r="E163" s="194" t="s">
        <v>1</v>
      </c>
      <c r="F163" s="195" t="s">
        <v>82</v>
      </c>
      <c r="H163" s="196">
        <v>2</v>
      </c>
      <c r="L163" s="193"/>
      <c r="M163" s="197"/>
      <c r="N163" s="198"/>
      <c r="O163" s="198"/>
      <c r="P163" s="198"/>
      <c r="Q163" s="198"/>
      <c r="R163" s="198"/>
      <c r="S163" s="198"/>
      <c r="T163" s="199"/>
      <c r="AT163" s="194" t="s">
        <v>131</v>
      </c>
      <c r="AU163" s="194" t="s">
        <v>82</v>
      </c>
      <c r="AV163" s="192" t="s">
        <v>82</v>
      </c>
      <c r="AW163" s="192" t="s">
        <v>28</v>
      </c>
      <c r="AX163" s="192" t="s">
        <v>80</v>
      </c>
      <c r="AY163" s="194" t="s">
        <v>124</v>
      </c>
    </row>
    <row r="164" spans="1:65" s="99" customFormat="1" ht="21.75" customHeight="1" x14ac:dyDescent="0.2">
      <c r="A164" s="100"/>
      <c r="B164" s="97"/>
      <c r="C164" s="173" t="s">
        <v>207</v>
      </c>
      <c r="D164" s="173" t="s">
        <v>125</v>
      </c>
      <c r="E164" s="174" t="s">
        <v>1451</v>
      </c>
      <c r="F164" s="175" t="s">
        <v>1452</v>
      </c>
      <c r="G164" s="176" t="s">
        <v>185</v>
      </c>
      <c r="H164" s="177">
        <v>72</v>
      </c>
      <c r="I164" s="86">
        <v>0</v>
      </c>
      <c r="J164" s="178">
        <f>ROUND(I164*H164,2)</f>
        <v>0</v>
      </c>
      <c r="K164" s="179"/>
      <c r="L164" s="97"/>
      <c r="M164" s="180" t="s">
        <v>1</v>
      </c>
      <c r="N164" s="181" t="s">
        <v>37</v>
      </c>
      <c r="O164" s="182">
        <v>0.313</v>
      </c>
      <c r="P164" s="182">
        <f>O164*H164</f>
        <v>22.536000000000001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R164" s="184" t="s">
        <v>129</v>
      </c>
      <c r="AT164" s="184" t="s">
        <v>125</v>
      </c>
      <c r="AU164" s="184" t="s">
        <v>82</v>
      </c>
      <c r="AY164" s="88" t="s">
        <v>124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88" t="s">
        <v>80</v>
      </c>
      <c r="BK164" s="185">
        <f>ROUND(I164*H164,2)</f>
        <v>0</v>
      </c>
      <c r="BL164" s="88" t="s">
        <v>129</v>
      </c>
      <c r="BM164" s="184" t="s">
        <v>1453</v>
      </c>
    </row>
    <row r="165" spans="1:65" s="99" customFormat="1" ht="28.8" x14ac:dyDescent="0.2">
      <c r="A165" s="100"/>
      <c r="B165" s="97"/>
      <c r="C165" s="100"/>
      <c r="D165" s="186" t="s">
        <v>221</v>
      </c>
      <c r="E165" s="100"/>
      <c r="F165" s="187" t="s">
        <v>1454</v>
      </c>
      <c r="G165" s="100"/>
      <c r="H165" s="100"/>
      <c r="I165" s="100"/>
      <c r="J165" s="100"/>
      <c r="K165" s="100"/>
      <c r="L165" s="97"/>
      <c r="M165" s="188"/>
      <c r="N165" s="189"/>
      <c r="O165" s="190"/>
      <c r="P165" s="190"/>
      <c r="Q165" s="190"/>
      <c r="R165" s="190"/>
      <c r="S165" s="190"/>
      <c r="T165" s="191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00"/>
      <c r="AE165" s="100"/>
      <c r="AT165" s="88" t="s">
        <v>221</v>
      </c>
      <c r="AU165" s="88" t="s">
        <v>82</v>
      </c>
    </row>
    <row r="166" spans="1:65" s="192" customFormat="1" x14ac:dyDescent="0.2">
      <c r="B166" s="193"/>
      <c r="D166" s="186" t="s">
        <v>131</v>
      </c>
      <c r="E166" s="194" t="s">
        <v>1</v>
      </c>
      <c r="F166" s="195" t="s">
        <v>1455</v>
      </c>
      <c r="H166" s="196">
        <v>72</v>
      </c>
      <c r="L166" s="193"/>
      <c r="M166" s="197"/>
      <c r="N166" s="198"/>
      <c r="O166" s="198"/>
      <c r="P166" s="198"/>
      <c r="Q166" s="198"/>
      <c r="R166" s="198"/>
      <c r="S166" s="198"/>
      <c r="T166" s="199"/>
      <c r="AT166" s="194" t="s">
        <v>131</v>
      </c>
      <c r="AU166" s="194" t="s">
        <v>82</v>
      </c>
      <c r="AV166" s="192" t="s">
        <v>82</v>
      </c>
      <c r="AW166" s="192" t="s">
        <v>28</v>
      </c>
      <c r="AX166" s="192" t="s">
        <v>80</v>
      </c>
      <c r="AY166" s="194" t="s">
        <v>124</v>
      </c>
    </row>
    <row r="167" spans="1:65" s="99" customFormat="1" ht="16.5" customHeight="1" x14ac:dyDescent="0.2">
      <c r="A167" s="100"/>
      <c r="B167" s="97"/>
      <c r="C167" s="218" t="s">
        <v>8</v>
      </c>
      <c r="D167" s="218" t="s">
        <v>467</v>
      </c>
      <c r="E167" s="219" t="s">
        <v>1456</v>
      </c>
      <c r="F167" s="220" t="s">
        <v>1457</v>
      </c>
      <c r="G167" s="221" t="s">
        <v>185</v>
      </c>
      <c r="H167" s="222">
        <v>72</v>
      </c>
      <c r="I167" s="231">
        <v>0</v>
      </c>
      <c r="J167" s="223">
        <f>ROUND(I167*H167,2)</f>
        <v>0</v>
      </c>
      <c r="K167" s="224"/>
      <c r="L167" s="225"/>
      <c r="M167" s="226" t="s">
        <v>1</v>
      </c>
      <c r="N167" s="227" t="s">
        <v>37</v>
      </c>
      <c r="O167" s="182">
        <v>0</v>
      </c>
      <c r="P167" s="182">
        <f>O167*H167</f>
        <v>0</v>
      </c>
      <c r="Q167" s="182">
        <v>2.14E-3</v>
      </c>
      <c r="R167" s="182">
        <f>Q167*H167</f>
        <v>0.15407999999999999</v>
      </c>
      <c r="S167" s="182">
        <v>0</v>
      </c>
      <c r="T167" s="183">
        <f>S167*H167</f>
        <v>0</v>
      </c>
      <c r="U167" s="100"/>
      <c r="V167" s="100"/>
      <c r="W167" s="100"/>
      <c r="X167" s="100"/>
      <c r="Y167" s="100"/>
      <c r="Z167" s="100"/>
      <c r="AA167" s="100"/>
      <c r="AB167" s="100"/>
      <c r="AC167" s="100"/>
      <c r="AD167" s="100"/>
      <c r="AE167" s="100"/>
      <c r="AR167" s="184" t="s">
        <v>178</v>
      </c>
      <c r="AT167" s="184" t="s">
        <v>467</v>
      </c>
      <c r="AU167" s="184" t="s">
        <v>82</v>
      </c>
      <c r="AY167" s="88" t="s">
        <v>124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88" t="s">
        <v>80</v>
      </c>
      <c r="BK167" s="185">
        <f>ROUND(I167*H167,2)</f>
        <v>0</v>
      </c>
      <c r="BL167" s="88" t="s">
        <v>129</v>
      </c>
      <c r="BM167" s="184" t="s">
        <v>1458</v>
      </c>
    </row>
    <row r="168" spans="1:65" s="192" customFormat="1" x14ac:dyDescent="0.2">
      <c r="B168" s="193"/>
      <c r="D168" s="186" t="s">
        <v>131</v>
      </c>
      <c r="E168" s="194" t="s">
        <v>1</v>
      </c>
      <c r="F168" s="195" t="s">
        <v>1455</v>
      </c>
      <c r="H168" s="196">
        <v>72</v>
      </c>
      <c r="L168" s="193"/>
      <c r="M168" s="197"/>
      <c r="N168" s="198"/>
      <c r="O168" s="198"/>
      <c r="P168" s="198"/>
      <c r="Q168" s="198"/>
      <c r="R168" s="198"/>
      <c r="S168" s="198"/>
      <c r="T168" s="199"/>
      <c r="AT168" s="194" t="s">
        <v>131</v>
      </c>
      <c r="AU168" s="194" t="s">
        <v>82</v>
      </c>
      <c r="AV168" s="192" t="s">
        <v>82</v>
      </c>
      <c r="AW168" s="192" t="s">
        <v>28</v>
      </c>
      <c r="AX168" s="192" t="s">
        <v>80</v>
      </c>
      <c r="AY168" s="194" t="s">
        <v>124</v>
      </c>
    </row>
    <row r="169" spans="1:65" s="99" customFormat="1" ht="21.75" customHeight="1" x14ac:dyDescent="0.2">
      <c r="A169" s="100"/>
      <c r="B169" s="97"/>
      <c r="C169" s="173" t="s">
        <v>217</v>
      </c>
      <c r="D169" s="173" t="s">
        <v>125</v>
      </c>
      <c r="E169" s="174" t="s">
        <v>1459</v>
      </c>
      <c r="F169" s="175" t="s">
        <v>1460</v>
      </c>
      <c r="G169" s="176" t="s">
        <v>554</v>
      </c>
      <c r="H169" s="177">
        <v>2</v>
      </c>
      <c r="I169" s="86">
        <v>0</v>
      </c>
      <c r="J169" s="178">
        <f>ROUND(I169*H169,2)</f>
        <v>0</v>
      </c>
      <c r="K169" s="179"/>
      <c r="L169" s="97"/>
      <c r="M169" s="180" t="s">
        <v>1</v>
      </c>
      <c r="N169" s="181" t="s">
        <v>37</v>
      </c>
      <c r="O169" s="182">
        <v>1.105</v>
      </c>
      <c r="P169" s="182">
        <f>O169*H169</f>
        <v>2.21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100"/>
      <c r="V169" s="100"/>
      <c r="W169" s="100"/>
      <c r="X169" s="100"/>
      <c r="Y169" s="100"/>
      <c r="Z169" s="100"/>
      <c r="AA169" s="100"/>
      <c r="AB169" s="100"/>
      <c r="AC169" s="100"/>
      <c r="AD169" s="100"/>
      <c r="AE169" s="100"/>
      <c r="AR169" s="184" t="s">
        <v>129</v>
      </c>
      <c r="AT169" s="184" t="s">
        <v>125</v>
      </c>
      <c r="AU169" s="184" t="s">
        <v>82</v>
      </c>
      <c r="AY169" s="88" t="s">
        <v>124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88" t="s">
        <v>80</v>
      </c>
      <c r="BK169" s="185">
        <f>ROUND(I169*H169,2)</f>
        <v>0</v>
      </c>
      <c r="BL169" s="88" t="s">
        <v>129</v>
      </c>
      <c r="BM169" s="184" t="s">
        <v>1461</v>
      </c>
    </row>
    <row r="170" spans="1:65" s="192" customFormat="1" x14ac:dyDescent="0.2">
      <c r="B170" s="193"/>
      <c r="D170" s="186" t="s">
        <v>131</v>
      </c>
      <c r="E170" s="194" t="s">
        <v>1</v>
      </c>
      <c r="F170" s="195" t="s">
        <v>82</v>
      </c>
      <c r="H170" s="196">
        <v>2</v>
      </c>
      <c r="L170" s="193"/>
      <c r="M170" s="197"/>
      <c r="N170" s="198"/>
      <c r="O170" s="198"/>
      <c r="P170" s="198"/>
      <c r="Q170" s="198"/>
      <c r="R170" s="198"/>
      <c r="S170" s="198"/>
      <c r="T170" s="199"/>
      <c r="AT170" s="194" t="s">
        <v>131</v>
      </c>
      <c r="AU170" s="194" t="s">
        <v>82</v>
      </c>
      <c r="AV170" s="192" t="s">
        <v>82</v>
      </c>
      <c r="AW170" s="192" t="s">
        <v>28</v>
      </c>
      <c r="AX170" s="192" t="s">
        <v>80</v>
      </c>
      <c r="AY170" s="194" t="s">
        <v>124</v>
      </c>
    </row>
    <row r="171" spans="1:65" s="99" customFormat="1" ht="16.5" customHeight="1" x14ac:dyDescent="0.2">
      <c r="A171" s="100"/>
      <c r="B171" s="97"/>
      <c r="C171" s="218" t="s">
        <v>224</v>
      </c>
      <c r="D171" s="218" t="s">
        <v>467</v>
      </c>
      <c r="E171" s="219" t="s">
        <v>1462</v>
      </c>
      <c r="F171" s="220" t="s">
        <v>1463</v>
      </c>
      <c r="G171" s="221" t="s">
        <v>554</v>
      </c>
      <c r="H171" s="222">
        <v>2</v>
      </c>
      <c r="I171" s="231">
        <v>0</v>
      </c>
      <c r="J171" s="223">
        <f>ROUND(I171*H171,2)</f>
        <v>0</v>
      </c>
      <c r="K171" s="224"/>
      <c r="L171" s="225"/>
      <c r="M171" s="226" t="s">
        <v>1</v>
      </c>
      <c r="N171" s="227" t="s">
        <v>37</v>
      </c>
      <c r="O171" s="182">
        <v>0</v>
      </c>
      <c r="P171" s="182">
        <f>O171*H171</f>
        <v>0</v>
      </c>
      <c r="Q171" s="182">
        <v>1.6000000000000001E-3</v>
      </c>
      <c r="R171" s="182">
        <f>Q171*H171</f>
        <v>3.2000000000000002E-3</v>
      </c>
      <c r="S171" s="182">
        <v>0</v>
      </c>
      <c r="T171" s="183">
        <f>S171*H171</f>
        <v>0</v>
      </c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  <c r="AR171" s="184" t="s">
        <v>178</v>
      </c>
      <c r="AT171" s="184" t="s">
        <v>467</v>
      </c>
      <c r="AU171" s="184" t="s">
        <v>82</v>
      </c>
      <c r="AY171" s="88" t="s">
        <v>124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88" t="s">
        <v>80</v>
      </c>
      <c r="BK171" s="185">
        <f>ROUND(I171*H171,2)</f>
        <v>0</v>
      </c>
      <c r="BL171" s="88" t="s">
        <v>129</v>
      </c>
      <c r="BM171" s="184" t="s">
        <v>1464</v>
      </c>
    </row>
    <row r="172" spans="1:65" s="192" customFormat="1" x14ac:dyDescent="0.2">
      <c r="B172" s="193"/>
      <c r="D172" s="186" t="s">
        <v>131</v>
      </c>
      <c r="E172" s="194" t="s">
        <v>1</v>
      </c>
      <c r="F172" s="195" t="s">
        <v>82</v>
      </c>
      <c r="H172" s="196">
        <v>2</v>
      </c>
      <c r="L172" s="193"/>
      <c r="M172" s="197"/>
      <c r="N172" s="198"/>
      <c r="O172" s="198"/>
      <c r="P172" s="198"/>
      <c r="Q172" s="198"/>
      <c r="R172" s="198"/>
      <c r="S172" s="198"/>
      <c r="T172" s="199"/>
      <c r="AT172" s="194" t="s">
        <v>131</v>
      </c>
      <c r="AU172" s="194" t="s">
        <v>82</v>
      </c>
      <c r="AV172" s="192" t="s">
        <v>82</v>
      </c>
      <c r="AW172" s="192" t="s">
        <v>28</v>
      </c>
      <c r="AX172" s="192" t="s">
        <v>80</v>
      </c>
      <c r="AY172" s="194" t="s">
        <v>124</v>
      </c>
    </row>
    <row r="173" spans="1:65" s="99" customFormat="1" ht="16.5" customHeight="1" x14ac:dyDescent="0.2">
      <c r="A173" s="100"/>
      <c r="B173" s="97"/>
      <c r="C173" s="173" t="s">
        <v>230</v>
      </c>
      <c r="D173" s="173" t="s">
        <v>125</v>
      </c>
      <c r="E173" s="174" t="s">
        <v>1465</v>
      </c>
      <c r="F173" s="175" t="s">
        <v>1466</v>
      </c>
      <c r="G173" s="176" t="s">
        <v>554</v>
      </c>
      <c r="H173" s="177">
        <v>1</v>
      </c>
      <c r="I173" s="86">
        <v>0</v>
      </c>
      <c r="J173" s="178">
        <f>ROUND(I173*H173,2)</f>
        <v>0</v>
      </c>
      <c r="K173" s="179"/>
      <c r="L173" s="97"/>
      <c r="M173" s="180" t="s">
        <v>1</v>
      </c>
      <c r="N173" s="181" t="s">
        <v>37</v>
      </c>
      <c r="O173" s="182">
        <v>1.105</v>
      </c>
      <c r="P173" s="182">
        <f>O173*H173</f>
        <v>1.105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R173" s="184" t="s">
        <v>129</v>
      </c>
      <c r="AT173" s="184" t="s">
        <v>125</v>
      </c>
      <c r="AU173" s="184" t="s">
        <v>82</v>
      </c>
      <c r="AY173" s="88" t="s">
        <v>124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88" t="s">
        <v>80</v>
      </c>
      <c r="BK173" s="185">
        <f>ROUND(I173*H173,2)</f>
        <v>0</v>
      </c>
      <c r="BL173" s="88" t="s">
        <v>129</v>
      </c>
      <c r="BM173" s="184" t="s">
        <v>1467</v>
      </c>
    </row>
    <row r="174" spans="1:65" s="99" customFormat="1" ht="16.5" customHeight="1" x14ac:dyDescent="0.2">
      <c r="A174" s="100"/>
      <c r="B174" s="97"/>
      <c r="C174" s="218" t="s">
        <v>240</v>
      </c>
      <c r="D174" s="218" t="s">
        <v>467</v>
      </c>
      <c r="E174" s="219" t="s">
        <v>1468</v>
      </c>
      <c r="F174" s="220" t="s">
        <v>1469</v>
      </c>
      <c r="G174" s="221" t="s">
        <v>554</v>
      </c>
      <c r="H174" s="222">
        <v>1</v>
      </c>
      <c r="I174" s="231">
        <v>0</v>
      </c>
      <c r="J174" s="223">
        <f>ROUND(I174*H174,2)</f>
        <v>0</v>
      </c>
      <c r="K174" s="224"/>
      <c r="L174" s="225"/>
      <c r="M174" s="226" t="s">
        <v>1</v>
      </c>
      <c r="N174" s="227" t="s">
        <v>37</v>
      </c>
      <c r="O174" s="182">
        <v>0</v>
      </c>
      <c r="P174" s="182">
        <f>O174*H174</f>
        <v>0</v>
      </c>
      <c r="Q174" s="182">
        <v>6.9999999999999999E-4</v>
      </c>
      <c r="R174" s="182">
        <f>Q174*H174</f>
        <v>6.9999999999999999E-4</v>
      </c>
      <c r="S174" s="182">
        <v>0</v>
      </c>
      <c r="T174" s="183">
        <f>S174*H174</f>
        <v>0</v>
      </c>
      <c r="U174" s="100"/>
      <c r="V174" s="100"/>
      <c r="W174" s="100"/>
      <c r="X174" s="100"/>
      <c r="Y174" s="100"/>
      <c r="Z174" s="100"/>
      <c r="AA174" s="100"/>
      <c r="AB174" s="100"/>
      <c r="AC174" s="100"/>
      <c r="AD174" s="100"/>
      <c r="AE174" s="100"/>
      <c r="AR174" s="184" t="s">
        <v>178</v>
      </c>
      <c r="AT174" s="184" t="s">
        <v>467</v>
      </c>
      <c r="AU174" s="184" t="s">
        <v>82</v>
      </c>
      <c r="AY174" s="88" t="s">
        <v>124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88" t="s">
        <v>80</v>
      </c>
      <c r="BK174" s="185">
        <f>ROUND(I174*H174,2)</f>
        <v>0</v>
      </c>
      <c r="BL174" s="88" t="s">
        <v>129</v>
      </c>
      <c r="BM174" s="184" t="s">
        <v>1470</v>
      </c>
    </row>
    <row r="175" spans="1:65" s="192" customFormat="1" x14ac:dyDescent="0.2">
      <c r="B175" s="193"/>
      <c r="D175" s="186" t="s">
        <v>131</v>
      </c>
      <c r="E175" s="194" t="s">
        <v>1</v>
      </c>
      <c r="F175" s="195" t="s">
        <v>80</v>
      </c>
      <c r="H175" s="196">
        <v>1</v>
      </c>
      <c r="L175" s="193"/>
      <c r="M175" s="197"/>
      <c r="N175" s="198"/>
      <c r="O175" s="198"/>
      <c r="P175" s="198"/>
      <c r="Q175" s="198"/>
      <c r="R175" s="198"/>
      <c r="S175" s="198"/>
      <c r="T175" s="199"/>
      <c r="AT175" s="194" t="s">
        <v>131</v>
      </c>
      <c r="AU175" s="194" t="s">
        <v>82</v>
      </c>
      <c r="AV175" s="192" t="s">
        <v>82</v>
      </c>
      <c r="AW175" s="192" t="s">
        <v>28</v>
      </c>
      <c r="AX175" s="192" t="s">
        <v>80</v>
      </c>
      <c r="AY175" s="194" t="s">
        <v>124</v>
      </c>
    </row>
    <row r="176" spans="1:65" s="99" customFormat="1" ht="16.5" customHeight="1" x14ac:dyDescent="0.2">
      <c r="A176" s="100"/>
      <c r="B176" s="97"/>
      <c r="C176" s="218" t="s">
        <v>248</v>
      </c>
      <c r="D176" s="218" t="s">
        <v>467</v>
      </c>
      <c r="E176" s="219" t="s">
        <v>558</v>
      </c>
      <c r="F176" s="220" t="s">
        <v>559</v>
      </c>
      <c r="G176" s="221" t="s">
        <v>554</v>
      </c>
      <c r="H176" s="222">
        <v>2</v>
      </c>
      <c r="I176" s="231">
        <v>0</v>
      </c>
      <c r="J176" s="223">
        <f>ROUND(I176*H176,2)</f>
        <v>0</v>
      </c>
      <c r="K176" s="224"/>
      <c r="L176" s="225"/>
      <c r="M176" s="226" t="s">
        <v>1</v>
      </c>
      <c r="N176" s="227" t="s">
        <v>37</v>
      </c>
      <c r="O176" s="182">
        <v>0</v>
      </c>
      <c r="P176" s="182">
        <f>O176*H176</f>
        <v>0</v>
      </c>
      <c r="Q176" s="182">
        <v>4.8000000000000001E-4</v>
      </c>
      <c r="R176" s="182">
        <f>Q176*H176</f>
        <v>9.6000000000000002E-4</v>
      </c>
      <c r="S176" s="182">
        <v>0</v>
      </c>
      <c r="T176" s="183">
        <f>S176*H176</f>
        <v>0</v>
      </c>
      <c r="U176" s="100"/>
      <c r="V176" s="100"/>
      <c r="W176" s="100"/>
      <c r="X176" s="100"/>
      <c r="Y176" s="100"/>
      <c r="Z176" s="100"/>
      <c r="AA176" s="100"/>
      <c r="AB176" s="100"/>
      <c r="AC176" s="100"/>
      <c r="AD176" s="100"/>
      <c r="AE176" s="100"/>
      <c r="AR176" s="184" t="s">
        <v>178</v>
      </c>
      <c r="AT176" s="184" t="s">
        <v>467</v>
      </c>
      <c r="AU176" s="184" t="s">
        <v>82</v>
      </c>
      <c r="AY176" s="88" t="s">
        <v>124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88" t="s">
        <v>80</v>
      </c>
      <c r="BK176" s="185">
        <f>ROUND(I176*H176,2)</f>
        <v>0</v>
      </c>
      <c r="BL176" s="88" t="s">
        <v>129</v>
      </c>
      <c r="BM176" s="184" t="s">
        <v>1471</v>
      </c>
    </row>
    <row r="177" spans="1:65" s="99" customFormat="1" ht="38.4" x14ac:dyDescent="0.2">
      <c r="A177" s="100"/>
      <c r="B177" s="97"/>
      <c r="C177" s="100"/>
      <c r="D177" s="186" t="s">
        <v>221</v>
      </c>
      <c r="E177" s="100"/>
      <c r="F177" s="187" t="s">
        <v>561</v>
      </c>
      <c r="G177" s="100"/>
      <c r="H177" s="100"/>
      <c r="I177" s="100"/>
      <c r="J177" s="100"/>
      <c r="K177" s="100"/>
      <c r="L177" s="97"/>
      <c r="M177" s="188"/>
      <c r="N177" s="189"/>
      <c r="O177" s="190"/>
      <c r="P177" s="190"/>
      <c r="Q177" s="190"/>
      <c r="R177" s="190"/>
      <c r="S177" s="190"/>
      <c r="T177" s="191"/>
      <c r="U177" s="100"/>
      <c r="V177" s="100"/>
      <c r="W177" s="100"/>
      <c r="X177" s="100"/>
      <c r="Y177" s="100"/>
      <c r="Z177" s="100"/>
      <c r="AA177" s="100"/>
      <c r="AB177" s="100"/>
      <c r="AC177" s="100"/>
      <c r="AD177" s="100"/>
      <c r="AE177" s="100"/>
      <c r="AT177" s="88" t="s">
        <v>221</v>
      </c>
      <c r="AU177" s="88" t="s">
        <v>82</v>
      </c>
    </row>
    <row r="178" spans="1:65" s="192" customFormat="1" x14ac:dyDescent="0.2">
      <c r="B178" s="193"/>
      <c r="D178" s="186" t="s">
        <v>131</v>
      </c>
      <c r="E178" s="194" t="s">
        <v>1</v>
      </c>
      <c r="F178" s="195" t="s">
        <v>82</v>
      </c>
      <c r="H178" s="196">
        <v>2</v>
      </c>
      <c r="L178" s="193"/>
      <c r="M178" s="197"/>
      <c r="N178" s="198"/>
      <c r="O178" s="198"/>
      <c r="P178" s="198"/>
      <c r="Q178" s="198"/>
      <c r="R178" s="198"/>
      <c r="S178" s="198"/>
      <c r="T178" s="199"/>
      <c r="AT178" s="194" t="s">
        <v>131</v>
      </c>
      <c r="AU178" s="194" t="s">
        <v>82</v>
      </c>
      <c r="AV178" s="192" t="s">
        <v>82</v>
      </c>
      <c r="AW178" s="192" t="s">
        <v>28</v>
      </c>
      <c r="AX178" s="192" t="s">
        <v>80</v>
      </c>
      <c r="AY178" s="194" t="s">
        <v>124</v>
      </c>
    </row>
    <row r="179" spans="1:65" s="99" customFormat="1" ht="16.5" customHeight="1" x14ac:dyDescent="0.2">
      <c r="A179" s="100"/>
      <c r="B179" s="97"/>
      <c r="C179" s="173" t="s">
        <v>7</v>
      </c>
      <c r="D179" s="173" t="s">
        <v>125</v>
      </c>
      <c r="E179" s="174" t="s">
        <v>1472</v>
      </c>
      <c r="F179" s="175" t="s">
        <v>1473</v>
      </c>
      <c r="G179" s="176" t="s">
        <v>185</v>
      </c>
      <c r="H179" s="177">
        <v>67</v>
      </c>
      <c r="I179" s="86">
        <v>0</v>
      </c>
      <c r="J179" s="178">
        <f>ROUND(I179*H179,2)</f>
        <v>0</v>
      </c>
      <c r="K179" s="179"/>
      <c r="L179" s="97"/>
      <c r="M179" s="180" t="s">
        <v>1</v>
      </c>
      <c r="N179" s="181" t="s">
        <v>37</v>
      </c>
      <c r="O179" s="182">
        <v>4.3999999999999997E-2</v>
      </c>
      <c r="P179" s="182">
        <f>O179*H179</f>
        <v>2.948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100"/>
      <c r="V179" s="100"/>
      <c r="W179" s="100"/>
      <c r="X179" s="100"/>
      <c r="Y179" s="100"/>
      <c r="Z179" s="100"/>
      <c r="AA179" s="100"/>
      <c r="AB179" s="100"/>
      <c r="AC179" s="100"/>
      <c r="AD179" s="100"/>
      <c r="AE179" s="100"/>
      <c r="AR179" s="184" t="s">
        <v>129</v>
      </c>
      <c r="AT179" s="184" t="s">
        <v>125</v>
      </c>
      <c r="AU179" s="184" t="s">
        <v>82</v>
      </c>
      <c r="AY179" s="88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88" t="s">
        <v>80</v>
      </c>
      <c r="BK179" s="185">
        <f>ROUND(I179*H179,2)</f>
        <v>0</v>
      </c>
      <c r="BL179" s="88" t="s">
        <v>129</v>
      </c>
      <c r="BM179" s="184" t="s">
        <v>1474</v>
      </c>
    </row>
    <row r="180" spans="1:65" s="192" customFormat="1" x14ac:dyDescent="0.2">
      <c r="B180" s="193"/>
      <c r="D180" s="186" t="s">
        <v>131</v>
      </c>
      <c r="E180" s="194" t="s">
        <v>1</v>
      </c>
      <c r="F180" s="195" t="s">
        <v>588</v>
      </c>
      <c r="H180" s="196">
        <v>67</v>
      </c>
      <c r="L180" s="193"/>
      <c r="M180" s="197"/>
      <c r="N180" s="198"/>
      <c r="O180" s="198"/>
      <c r="P180" s="198"/>
      <c r="Q180" s="198"/>
      <c r="R180" s="198"/>
      <c r="S180" s="198"/>
      <c r="T180" s="199"/>
      <c r="AT180" s="194" t="s">
        <v>131</v>
      </c>
      <c r="AU180" s="194" t="s">
        <v>82</v>
      </c>
      <c r="AV180" s="192" t="s">
        <v>82</v>
      </c>
      <c r="AW180" s="192" t="s">
        <v>28</v>
      </c>
      <c r="AX180" s="192" t="s">
        <v>80</v>
      </c>
      <c r="AY180" s="194" t="s">
        <v>124</v>
      </c>
    </row>
    <row r="181" spans="1:65" s="99" customFormat="1" ht="16.5" customHeight="1" x14ac:dyDescent="0.2">
      <c r="A181" s="100"/>
      <c r="B181" s="97"/>
      <c r="C181" s="173" t="s">
        <v>261</v>
      </c>
      <c r="D181" s="173" t="s">
        <v>125</v>
      </c>
      <c r="E181" s="174" t="s">
        <v>1475</v>
      </c>
      <c r="F181" s="175" t="s">
        <v>1476</v>
      </c>
      <c r="G181" s="176" t="s">
        <v>554</v>
      </c>
      <c r="H181" s="177">
        <v>2</v>
      </c>
      <c r="I181" s="86">
        <v>0</v>
      </c>
      <c r="J181" s="178">
        <f>ROUND(I181*H181,2)</f>
        <v>0</v>
      </c>
      <c r="K181" s="179"/>
      <c r="L181" s="97"/>
      <c r="M181" s="180" t="s">
        <v>1</v>
      </c>
      <c r="N181" s="181" t="s">
        <v>37</v>
      </c>
      <c r="O181" s="182">
        <v>10.3</v>
      </c>
      <c r="P181" s="182">
        <f>O181*H181</f>
        <v>20.6</v>
      </c>
      <c r="Q181" s="182">
        <v>0.45937</v>
      </c>
      <c r="R181" s="182">
        <f>Q181*H181</f>
        <v>0.91874</v>
      </c>
      <c r="S181" s="182">
        <v>0</v>
      </c>
      <c r="T181" s="183">
        <f>S181*H181</f>
        <v>0</v>
      </c>
      <c r="U181" s="100"/>
      <c r="V181" s="100"/>
      <c r="W181" s="100"/>
      <c r="X181" s="100"/>
      <c r="Y181" s="100"/>
      <c r="Z181" s="100"/>
      <c r="AA181" s="100"/>
      <c r="AB181" s="100"/>
      <c r="AC181" s="100"/>
      <c r="AD181" s="100"/>
      <c r="AE181" s="100"/>
      <c r="AR181" s="184" t="s">
        <v>129</v>
      </c>
      <c r="AT181" s="184" t="s">
        <v>125</v>
      </c>
      <c r="AU181" s="184" t="s">
        <v>82</v>
      </c>
      <c r="AY181" s="88" t="s">
        <v>124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88" t="s">
        <v>80</v>
      </c>
      <c r="BK181" s="185">
        <f>ROUND(I181*H181,2)</f>
        <v>0</v>
      </c>
      <c r="BL181" s="88" t="s">
        <v>129</v>
      </c>
      <c r="BM181" s="184" t="s">
        <v>1477</v>
      </c>
    </row>
    <row r="182" spans="1:65" s="192" customFormat="1" x14ac:dyDescent="0.2">
      <c r="B182" s="193"/>
      <c r="D182" s="186" t="s">
        <v>131</v>
      </c>
      <c r="E182" s="194" t="s">
        <v>1</v>
      </c>
      <c r="F182" s="195" t="s">
        <v>82</v>
      </c>
      <c r="H182" s="196">
        <v>2</v>
      </c>
      <c r="L182" s="193"/>
      <c r="M182" s="197"/>
      <c r="N182" s="198"/>
      <c r="O182" s="198"/>
      <c r="P182" s="198"/>
      <c r="Q182" s="198"/>
      <c r="R182" s="198"/>
      <c r="S182" s="198"/>
      <c r="T182" s="199"/>
      <c r="AT182" s="194" t="s">
        <v>131</v>
      </c>
      <c r="AU182" s="194" t="s">
        <v>82</v>
      </c>
      <c r="AV182" s="192" t="s">
        <v>82</v>
      </c>
      <c r="AW182" s="192" t="s">
        <v>28</v>
      </c>
      <c r="AX182" s="192" t="s">
        <v>80</v>
      </c>
      <c r="AY182" s="194" t="s">
        <v>124</v>
      </c>
    </row>
    <row r="183" spans="1:65" s="99" customFormat="1" ht="16.5" customHeight="1" x14ac:dyDescent="0.2">
      <c r="A183" s="100"/>
      <c r="B183" s="97"/>
      <c r="C183" s="173" t="s">
        <v>187</v>
      </c>
      <c r="D183" s="173" t="s">
        <v>125</v>
      </c>
      <c r="E183" s="174" t="s">
        <v>1478</v>
      </c>
      <c r="F183" s="175" t="s">
        <v>1479</v>
      </c>
      <c r="G183" s="176" t="s">
        <v>185</v>
      </c>
      <c r="H183" s="177">
        <v>67</v>
      </c>
      <c r="I183" s="86">
        <v>0</v>
      </c>
      <c r="J183" s="178">
        <f>ROUND(I183*H183,2)</f>
        <v>0</v>
      </c>
      <c r="K183" s="179"/>
      <c r="L183" s="97"/>
      <c r="M183" s="180" t="s">
        <v>1</v>
      </c>
      <c r="N183" s="181" t="s">
        <v>37</v>
      </c>
      <c r="O183" s="182">
        <v>5.3999999999999999E-2</v>
      </c>
      <c r="P183" s="182">
        <f>O183*H183</f>
        <v>3.6179999999999999</v>
      </c>
      <c r="Q183" s="182">
        <v>1.9000000000000001E-4</v>
      </c>
      <c r="R183" s="182">
        <f>Q183*H183</f>
        <v>1.273E-2</v>
      </c>
      <c r="S183" s="182">
        <v>0</v>
      </c>
      <c r="T183" s="183">
        <f>S183*H183</f>
        <v>0</v>
      </c>
      <c r="U183" s="100"/>
      <c r="V183" s="100"/>
      <c r="W183" s="100"/>
      <c r="X183" s="100"/>
      <c r="Y183" s="100"/>
      <c r="Z183" s="100"/>
      <c r="AA183" s="100"/>
      <c r="AB183" s="100"/>
      <c r="AC183" s="100"/>
      <c r="AD183" s="100"/>
      <c r="AE183" s="100"/>
      <c r="AR183" s="184" t="s">
        <v>129</v>
      </c>
      <c r="AT183" s="184" t="s">
        <v>125</v>
      </c>
      <c r="AU183" s="184" t="s">
        <v>82</v>
      </c>
      <c r="AY183" s="88" t="s">
        <v>124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88" t="s">
        <v>80</v>
      </c>
      <c r="BK183" s="185">
        <f>ROUND(I183*H183,2)</f>
        <v>0</v>
      </c>
      <c r="BL183" s="88" t="s">
        <v>129</v>
      </c>
      <c r="BM183" s="184" t="s">
        <v>1480</v>
      </c>
    </row>
    <row r="184" spans="1:65" s="192" customFormat="1" x14ac:dyDescent="0.2">
      <c r="B184" s="193"/>
      <c r="D184" s="186" t="s">
        <v>131</v>
      </c>
      <c r="E184" s="194" t="s">
        <v>1</v>
      </c>
      <c r="F184" s="195" t="s">
        <v>588</v>
      </c>
      <c r="H184" s="196">
        <v>67</v>
      </c>
      <c r="L184" s="193"/>
      <c r="M184" s="197"/>
      <c r="N184" s="198"/>
      <c r="O184" s="198"/>
      <c r="P184" s="198"/>
      <c r="Q184" s="198"/>
      <c r="R184" s="198"/>
      <c r="S184" s="198"/>
      <c r="T184" s="199"/>
      <c r="AT184" s="194" t="s">
        <v>131</v>
      </c>
      <c r="AU184" s="194" t="s">
        <v>82</v>
      </c>
      <c r="AV184" s="192" t="s">
        <v>82</v>
      </c>
      <c r="AW184" s="192" t="s">
        <v>28</v>
      </c>
      <c r="AX184" s="192" t="s">
        <v>80</v>
      </c>
      <c r="AY184" s="194" t="s">
        <v>124</v>
      </c>
    </row>
    <row r="185" spans="1:65" s="99" customFormat="1" ht="16.5" customHeight="1" x14ac:dyDescent="0.2">
      <c r="A185" s="100"/>
      <c r="B185" s="97"/>
      <c r="C185" s="173" t="s">
        <v>275</v>
      </c>
      <c r="D185" s="173" t="s">
        <v>125</v>
      </c>
      <c r="E185" s="174" t="s">
        <v>1481</v>
      </c>
      <c r="F185" s="175" t="s">
        <v>1482</v>
      </c>
      <c r="G185" s="176" t="s">
        <v>185</v>
      </c>
      <c r="H185" s="177">
        <v>67</v>
      </c>
      <c r="I185" s="86">
        <v>0</v>
      </c>
      <c r="J185" s="178">
        <f>ROUND(I185*H185,2)</f>
        <v>0</v>
      </c>
      <c r="K185" s="179"/>
      <c r="L185" s="97"/>
      <c r="M185" s="180" t="s">
        <v>1</v>
      </c>
      <c r="N185" s="181" t="s">
        <v>37</v>
      </c>
      <c r="O185" s="182">
        <v>2.3E-2</v>
      </c>
      <c r="P185" s="182">
        <f>O185*H185</f>
        <v>1.5409999999999999</v>
      </c>
      <c r="Q185" s="182">
        <v>6.9999999999999994E-5</v>
      </c>
      <c r="R185" s="182">
        <f>Q185*H185</f>
        <v>4.6899999999999997E-3</v>
      </c>
      <c r="S185" s="182">
        <v>0</v>
      </c>
      <c r="T185" s="183">
        <f>S185*H185</f>
        <v>0</v>
      </c>
      <c r="U185" s="100"/>
      <c r="V185" s="100"/>
      <c r="W185" s="100"/>
      <c r="X185" s="100"/>
      <c r="Y185" s="100"/>
      <c r="Z185" s="100"/>
      <c r="AA185" s="100"/>
      <c r="AB185" s="100"/>
      <c r="AC185" s="100"/>
      <c r="AD185" s="100"/>
      <c r="AE185" s="100"/>
      <c r="AR185" s="184" t="s">
        <v>129</v>
      </c>
      <c r="AT185" s="184" t="s">
        <v>125</v>
      </c>
      <c r="AU185" s="184" t="s">
        <v>82</v>
      </c>
      <c r="AY185" s="88" t="s">
        <v>124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88" t="s">
        <v>80</v>
      </c>
      <c r="BK185" s="185">
        <f>ROUND(I185*H185,2)</f>
        <v>0</v>
      </c>
      <c r="BL185" s="88" t="s">
        <v>129</v>
      </c>
      <c r="BM185" s="184" t="s">
        <v>1483</v>
      </c>
    </row>
    <row r="186" spans="1:65" s="192" customFormat="1" x14ac:dyDescent="0.2">
      <c r="B186" s="193"/>
      <c r="D186" s="186" t="s">
        <v>131</v>
      </c>
      <c r="E186" s="194" t="s">
        <v>1</v>
      </c>
      <c r="F186" s="195" t="s">
        <v>588</v>
      </c>
      <c r="H186" s="196">
        <v>67</v>
      </c>
      <c r="L186" s="193"/>
      <c r="M186" s="197"/>
      <c r="N186" s="198"/>
      <c r="O186" s="198"/>
      <c r="P186" s="198"/>
      <c r="Q186" s="198"/>
      <c r="R186" s="198"/>
      <c r="S186" s="198"/>
      <c r="T186" s="199"/>
      <c r="AT186" s="194" t="s">
        <v>131</v>
      </c>
      <c r="AU186" s="194" t="s">
        <v>82</v>
      </c>
      <c r="AV186" s="192" t="s">
        <v>82</v>
      </c>
      <c r="AW186" s="192" t="s">
        <v>28</v>
      </c>
      <c r="AX186" s="192" t="s">
        <v>80</v>
      </c>
      <c r="AY186" s="194" t="s">
        <v>124</v>
      </c>
    </row>
    <row r="187" spans="1:65" s="99" customFormat="1" ht="33" customHeight="1" x14ac:dyDescent="0.2">
      <c r="A187" s="100"/>
      <c r="B187" s="97"/>
      <c r="C187" s="173" t="s">
        <v>285</v>
      </c>
      <c r="D187" s="173" t="s">
        <v>125</v>
      </c>
      <c r="E187" s="174" t="s">
        <v>179</v>
      </c>
      <c r="F187" s="175" t="s">
        <v>180</v>
      </c>
      <c r="G187" s="176" t="s">
        <v>181</v>
      </c>
      <c r="H187" s="177">
        <v>5.1920000000000002</v>
      </c>
      <c r="I187" s="86">
        <v>0</v>
      </c>
      <c r="J187" s="178">
        <f>ROUND(I187*H187,2)</f>
        <v>0</v>
      </c>
      <c r="K187" s="179"/>
      <c r="L187" s="97"/>
      <c r="M187" s="180" t="s">
        <v>1</v>
      </c>
      <c r="N187" s="181" t="s">
        <v>37</v>
      </c>
      <c r="O187" s="182">
        <v>1.7889999999999999</v>
      </c>
      <c r="P187" s="182">
        <f>O187*H187</f>
        <v>9.2884879999999992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100"/>
      <c r="V187" s="100"/>
      <c r="W187" s="100"/>
      <c r="X187" s="100"/>
      <c r="Y187" s="100"/>
      <c r="Z187" s="100"/>
      <c r="AA187" s="100"/>
      <c r="AB187" s="100"/>
      <c r="AC187" s="100"/>
      <c r="AD187" s="100"/>
      <c r="AE187" s="100"/>
      <c r="AR187" s="184" t="s">
        <v>129</v>
      </c>
      <c r="AT187" s="184" t="s">
        <v>125</v>
      </c>
      <c r="AU187" s="184" t="s">
        <v>82</v>
      </c>
      <c r="AY187" s="88" t="s">
        <v>124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88" t="s">
        <v>80</v>
      </c>
      <c r="BK187" s="185">
        <f>ROUND(I187*H187,2)</f>
        <v>0</v>
      </c>
      <c r="BL187" s="88" t="s">
        <v>129</v>
      </c>
      <c r="BM187" s="184" t="s">
        <v>1484</v>
      </c>
    </row>
    <row r="188" spans="1:65" s="192" customFormat="1" x14ac:dyDescent="0.2">
      <c r="B188" s="193"/>
      <c r="D188" s="186" t="s">
        <v>131</v>
      </c>
      <c r="E188" s="194" t="s">
        <v>1</v>
      </c>
      <c r="F188" s="195" t="s">
        <v>1485</v>
      </c>
      <c r="H188" s="196">
        <v>3.2759999999999998</v>
      </c>
      <c r="L188" s="193"/>
      <c r="M188" s="197"/>
      <c r="N188" s="198"/>
      <c r="O188" s="198"/>
      <c r="P188" s="198"/>
      <c r="Q188" s="198"/>
      <c r="R188" s="198"/>
      <c r="S188" s="198"/>
      <c r="T188" s="199"/>
      <c r="AT188" s="194" t="s">
        <v>131</v>
      </c>
      <c r="AU188" s="194" t="s">
        <v>82</v>
      </c>
      <c r="AV188" s="192" t="s">
        <v>82</v>
      </c>
      <c r="AW188" s="192" t="s">
        <v>28</v>
      </c>
      <c r="AX188" s="192" t="s">
        <v>72</v>
      </c>
      <c r="AY188" s="194" t="s">
        <v>124</v>
      </c>
    </row>
    <row r="189" spans="1:65" s="192" customFormat="1" x14ac:dyDescent="0.2">
      <c r="B189" s="193"/>
      <c r="D189" s="186" t="s">
        <v>131</v>
      </c>
      <c r="E189" s="194" t="s">
        <v>1</v>
      </c>
      <c r="F189" s="195" t="s">
        <v>1486</v>
      </c>
      <c r="H189" s="196">
        <v>1.9159999999999999</v>
      </c>
      <c r="L189" s="193"/>
      <c r="M189" s="197"/>
      <c r="N189" s="198"/>
      <c r="O189" s="198"/>
      <c r="P189" s="198"/>
      <c r="Q189" s="198"/>
      <c r="R189" s="198"/>
      <c r="S189" s="198"/>
      <c r="T189" s="199"/>
      <c r="AT189" s="194" t="s">
        <v>131</v>
      </c>
      <c r="AU189" s="194" t="s">
        <v>82</v>
      </c>
      <c r="AV189" s="192" t="s">
        <v>82</v>
      </c>
      <c r="AW189" s="192" t="s">
        <v>28</v>
      </c>
      <c r="AX189" s="192" t="s">
        <v>72</v>
      </c>
      <c r="AY189" s="194" t="s">
        <v>124</v>
      </c>
    </row>
    <row r="190" spans="1:65" s="210" customFormat="1" x14ac:dyDescent="0.2">
      <c r="B190" s="211"/>
      <c r="D190" s="186" t="s">
        <v>131</v>
      </c>
      <c r="E190" s="212" t="s">
        <v>1</v>
      </c>
      <c r="F190" s="213" t="s">
        <v>140</v>
      </c>
      <c r="H190" s="214">
        <v>5.1920000000000002</v>
      </c>
      <c r="L190" s="211"/>
      <c r="M190" s="215"/>
      <c r="N190" s="216"/>
      <c r="O190" s="216"/>
      <c r="P190" s="216"/>
      <c r="Q190" s="216"/>
      <c r="R190" s="216"/>
      <c r="S190" s="216"/>
      <c r="T190" s="217"/>
      <c r="AT190" s="212" t="s">
        <v>131</v>
      </c>
      <c r="AU190" s="212" t="s">
        <v>82</v>
      </c>
      <c r="AV190" s="210" t="s">
        <v>129</v>
      </c>
      <c r="AW190" s="210" t="s">
        <v>28</v>
      </c>
      <c r="AX190" s="210" t="s">
        <v>80</v>
      </c>
      <c r="AY190" s="212" t="s">
        <v>124</v>
      </c>
    </row>
    <row r="191" spans="1:65" s="99" customFormat="1" ht="16.5" customHeight="1" x14ac:dyDescent="0.2">
      <c r="A191" s="100"/>
      <c r="B191" s="97"/>
      <c r="C191" s="218" t="s">
        <v>293</v>
      </c>
      <c r="D191" s="218" t="s">
        <v>467</v>
      </c>
      <c r="E191" s="219" t="s">
        <v>728</v>
      </c>
      <c r="F191" s="220" t="s">
        <v>729</v>
      </c>
      <c r="G191" s="221" t="s">
        <v>730</v>
      </c>
      <c r="H191" s="222">
        <v>10.384</v>
      </c>
      <c r="I191" s="231">
        <v>0</v>
      </c>
      <c r="J191" s="223">
        <f>ROUND(I191*H191,2)</f>
        <v>0</v>
      </c>
      <c r="K191" s="224"/>
      <c r="L191" s="225"/>
      <c r="M191" s="226" t="s">
        <v>1</v>
      </c>
      <c r="N191" s="227" t="s">
        <v>37</v>
      </c>
      <c r="O191" s="182">
        <v>0</v>
      </c>
      <c r="P191" s="182">
        <f>O191*H191</f>
        <v>0</v>
      </c>
      <c r="Q191" s="182">
        <v>1</v>
      </c>
      <c r="R191" s="182">
        <f>Q191*H191</f>
        <v>10.384</v>
      </c>
      <c r="S191" s="182">
        <v>0</v>
      </c>
      <c r="T191" s="183">
        <f>S191*H191</f>
        <v>0</v>
      </c>
      <c r="U191" s="100"/>
      <c r="V191" s="100"/>
      <c r="W191" s="100"/>
      <c r="X191" s="100"/>
      <c r="Y191" s="100"/>
      <c r="Z191" s="100"/>
      <c r="AA191" s="100"/>
      <c r="AB191" s="100"/>
      <c r="AC191" s="100"/>
      <c r="AD191" s="100"/>
      <c r="AE191" s="100"/>
      <c r="AR191" s="184" t="s">
        <v>178</v>
      </c>
      <c r="AT191" s="184" t="s">
        <v>467</v>
      </c>
      <c r="AU191" s="184" t="s">
        <v>82</v>
      </c>
      <c r="AY191" s="88" t="s">
        <v>124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88" t="s">
        <v>80</v>
      </c>
      <c r="BK191" s="185">
        <f>ROUND(I191*H191,2)</f>
        <v>0</v>
      </c>
      <c r="BL191" s="88" t="s">
        <v>129</v>
      </c>
      <c r="BM191" s="184" t="s">
        <v>1487</v>
      </c>
    </row>
    <row r="192" spans="1:65" s="192" customFormat="1" x14ac:dyDescent="0.2">
      <c r="B192" s="193"/>
      <c r="D192" s="186" t="s">
        <v>131</v>
      </c>
      <c r="F192" s="195" t="s">
        <v>1488</v>
      </c>
      <c r="H192" s="196">
        <v>10.384</v>
      </c>
      <c r="L192" s="193"/>
      <c r="M192" s="197"/>
      <c r="N192" s="198"/>
      <c r="O192" s="198"/>
      <c r="P192" s="198"/>
      <c r="Q192" s="198"/>
      <c r="R192" s="198"/>
      <c r="S192" s="198"/>
      <c r="T192" s="199"/>
      <c r="AT192" s="194" t="s">
        <v>131</v>
      </c>
      <c r="AU192" s="194" t="s">
        <v>82</v>
      </c>
      <c r="AV192" s="192" t="s">
        <v>82</v>
      </c>
      <c r="AW192" s="192" t="s">
        <v>3</v>
      </c>
      <c r="AX192" s="192" t="s">
        <v>80</v>
      </c>
      <c r="AY192" s="194" t="s">
        <v>124</v>
      </c>
    </row>
    <row r="193" spans="1:65" s="99" customFormat="1" ht="33" customHeight="1" x14ac:dyDescent="0.2">
      <c r="A193" s="100"/>
      <c r="B193" s="97"/>
      <c r="C193" s="173" t="s">
        <v>302</v>
      </c>
      <c r="D193" s="173" t="s">
        <v>125</v>
      </c>
      <c r="E193" s="174" t="s">
        <v>792</v>
      </c>
      <c r="F193" s="175" t="s">
        <v>793</v>
      </c>
      <c r="G193" s="176" t="s">
        <v>181</v>
      </c>
      <c r="H193" s="177">
        <v>6.5229999999999997</v>
      </c>
      <c r="I193" s="86">
        <v>0</v>
      </c>
      <c r="J193" s="178">
        <f>ROUND(I193*H193,2)</f>
        <v>0</v>
      </c>
      <c r="K193" s="179"/>
      <c r="L193" s="97"/>
      <c r="M193" s="180" t="s">
        <v>1</v>
      </c>
      <c r="N193" s="181" t="s">
        <v>37</v>
      </c>
      <c r="O193" s="182">
        <v>7.0000000000000007E-2</v>
      </c>
      <c r="P193" s="182">
        <f>O193*H193</f>
        <v>0.45661000000000002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100"/>
      <c r="V193" s="100"/>
      <c r="W193" s="100"/>
      <c r="X193" s="100"/>
      <c r="Y193" s="100"/>
      <c r="Z193" s="100"/>
      <c r="AA193" s="100"/>
      <c r="AB193" s="100"/>
      <c r="AC193" s="100"/>
      <c r="AD193" s="100"/>
      <c r="AE193" s="100"/>
      <c r="AR193" s="184" t="s">
        <v>129</v>
      </c>
      <c r="AT193" s="184" t="s">
        <v>125</v>
      </c>
      <c r="AU193" s="184" t="s">
        <v>82</v>
      </c>
      <c r="AY193" s="88" t="s">
        <v>124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88" t="s">
        <v>80</v>
      </c>
      <c r="BK193" s="185">
        <f>ROUND(I193*H193,2)</f>
        <v>0</v>
      </c>
      <c r="BL193" s="88" t="s">
        <v>129</v>
      </c>
      <c r="BM193" s="184" t="s">
        <v>1489</v>
      </c>
    </row>
    <row r="194" spans="1:65" s="192" customFormat="1" x14ac:dyDescent="0.2">
      <c r="B194" s="193"/>
      <c r="D194" s="186" t="s">
        <v>131</v>
      </c>
      <c r="E194" s="194" t="s">
        <v>1</v>
      </c>
      <c r="F194" s="195" t="s">
        <v>1490</v>
      </c>
      <c r="H194" s="196">
        <v>6.5229999999999997</v>
      </c>
      <c r="L194" s="193"/>
      <c r="M194" s="197"/>
      <c r="N194" s="198"/>
      <c r="O194" s="198"/>
      <c r="P194" s="198"/>
      <c r="Q194" s="198"/>
      <c r="R194" s="198"/>
      <c r="S194" s="198"/>
      <c r="T194" s="199"/>
      <c r="AT194" s="194" t="s">
        <v>131</v>
      </c>
      <c r="AU194" s="194" t="s">
        <v>82</v>
      </c>
      <c r="AV194" s="192" t="s">
        <v>82</v>
      </c>
      <c r="AW194" s="192" t="s">
        <v>28</v>
      </c>
      <c r="AX194" s="192" t="s">
        <v>80</v>
      </c>
      <c r="AY194" s="194" t="s">
        <v>124</v>
      </c>
    </row>
    <row r="195" spans="1:65" s="99" customFormat="1" ht="21.75" customHeight="1" x14ac:dyDescent="0.2">
      <c r="A195" s="100"/>
      <c r="B195" s="97"/>
      <c r="C195" s="173" t="s">
        <v>311</v>
      </c>
      <c r="D195" s="173" t="s">
        <v>125</v>
      </c>
      <c r="E195" s="174" t="s">
        <v>756</v>
      </c>
      <c r="F195" s="175" t="s">
        <v>757</v>
      </c>
      <c r="G195" s="176" t="s">
        <v>181</v>
      </c>
      <c r="H195" s="177">
        <v>7.5410000000000004</v>
      </c>
      <c r="I195" s="86">
        <v>0</v>
      </c>
      <c r="J195" s="178">
        <f>ROUND(I195*H195,2)</f>
        <v>0</v>
      </c>
      <c r="K195" s="179"/>
      <c r="L195" s="97"/>
      <c r="M195" s="180" t="s">
        <v>1</v>
      </c>
      <c r="N195" s="181" t="s">
        <v>37</v>
      </c>
      <c r="O195" s="182">
        <v>0.32800000000000001</v>
      </c>
      <c r="P195" s="182">
        <f>O195*H195</f>
        <v>2.4734480000000003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100"/>
      <c r="V195" s="100"/>
      <c r="W195" s="100"/>
      <c r="X195" s="100"/>
      <c r="Y195" s="100"/>
      <c r="Z195" s="100"/>
      <c r="AA195" s="100"/>
      <c r="AB195" s="100"/>
      <c r="AC195" s="100"/>
      <c r="AD195" s="100"/>
      <c r="AE195" s="100"/>
      <c r="AR195" s="184" t="s">
        <v>129</v>
      </c>
      <c r="AT195" s="184" t="s">
        <v>125</v>
      </c>
      <c r="AU195" s="184" t="s">
        <v>82</v>
      </c>
      <c r="AY195" s="88" t="s">
        <v>124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88" t="s">
        <v>80</v>
      </c>
      <c r="BK195" s="185">
        <f>ROUND(I195*H195,2)</f>
        <v>0</v>
      </c>
      <c r="BL195" s="88" t="s">
        <v>129</v>
      </c>
      <c r="BM195" s="184" t="s">
        <v>1491</v>
      </c>
    </row>
    <row r="196" spans="1:65" s="192" customFormat="1" x14ac:dyDescent="0.2">
      <c r="B196" s="193"/>
      <c r="D196" s="186" t="s">
        <v>131</v>
      </c>
      <c r="E196" s="194" t="s">
        <v>1</v>
      </c>
      <c r="F196" s="195" t="s">
        <v>1492</v>
      </c>
      <c r="H196" s="196">
        <v>6.8040000000000003</v>
      </c>
      <c r="L196" s="193"/>
      <c r="M196" s="197"/>
      <c r="N196" s="198"/>
      <c r="O196" s="198"/>
      <c r="P196" s="198"/>
      <c r="Q196" s="198"/>
      <c r="R196" s="198"/>
      <c r="S196" s="198"/>
      <c r="T196" s="199"/>
      <c r="AT196" s="194" t="s">
        <v>131</v>
      </c>
      <c r="AU196" s="194" t="s">
        <v>82</v>
      </c>
      <c r="AV196" s="192" t="s">
        <v>82</v>
      </c>
      <c r="AW196" s="192" t="s">
        <v>28</v>
      </c>
      <c r="AX196" s="192" t="s">
        <v>72</v>
      </c>
      <c r="AY196" s="194" t="s">
        <v>124</v>
      </c>
    </row>
    <row r="197" spans="1:65" s="192" customFormat="1" x14ac:dyDescent="0.2">
      <c r="B197" s="193"/>
      <c r="D197" s="186" t="s">
        <v>131</v>
      </c>
      <c r="E197" s="194" t="s">
        <v>1</v>
      </c>
      <c r="F197" s="195" t="s">
        <v>1493</v>
      </c>
      <c r="H197" s="196">
        <v>0.73699999999999999</v>
      </c>
      <c r="L197" s="193"/>
      <c r="M197" s="197"/>
      <c r="N197" s="198"/>
      <c r="O197" s="198"/>
      <c r="P197" s="198"/>
      <c r="Q197" s="198"/>
      <c r="R197" s="198"/>
      <c r="S197" s="198"/>
      <c r="T197" s="199"/>
      <c r="AT197" s="194" t="s">
        <v>131</v>
      </c>
      <c r="AU197" s="194" t="s">
        <v>82</v>
      </c>
      <c r="AV197" s="192" t="s">
        <v>82</v>
      </c>
      <c r="AW197" s="192" t="s">
        <v>28</v>
      </c>
      <c r="AX197" s="192" t="s">
        <v>72</v>
      </c>
      <c r="AY197" s="194" t="s">
        <v>124</v>
      </c>
    </row>
    <row r="198" spans="1:65" s="210" customFormat="1" x14ac:dyDescent="0.2">
      <c r="B198" s="211"/>
      <c r="D198" s="186" t="s">
        <v>131</v>
      </c>
      <c r="E198" s="212" t="s">
        <v>1</v>
      </c>
      <c r="F198" s="213" t="s">
        <v>140</v>
      </c>
      <c r="H198" s="214">
        <v>7.5410000000000004</v>
      </c>
      <c r="L198" s="211"/>
      <c r="M198" s="215"/>
      <c r="N198" s="216"/>
      <c r="O198" s="216"/>
      <c r="P198" s="216"/>
      <c r="Q198" s="216"/>
      <c r="R198" s="216"/>
      <c r="S198" s="216"/>
      <c r="T198" s="217"/>
      <c r="AT198" s="212" t="s">
        <v>131</v>
      </c>
      <c r="AU198" s="212" t="s">
        <v>82</v>
      </c>
      <c r="AV198" s="210" t="s">
        <v>129</v>
      </c>
      <c r="AW198" s="210" t="s">
        <v>28</v>
      </c>
      <c r="AX198" s="210" t="s">
        <v>80</v>
      </c>
      <c r="AY198" s="212" t="s">
        <v>124</v>
      </c>
    </row>
    <row r="199" spans="1:65" s="99" customFormat="1" ht="21.75" customHeight="1" x14ac:dyDescent="0.2">
      <c r="A199" s="100"/>
      <c r="B199" s="97"/>
      <c r="C199" s="173" t="s">
        <v>316</v>
      </c>
      <c r="D199" s="173" t="s">
        <v>125</v>
      </c>
      <c r="E199" s="174" t="s">
        <v>1494</v>
      </c>
      <c r="F199" s="175" t="s">
        <v>1495</v>
      </c>
      <c r="G199" s="176" t="s">
        <v>128</v>
      </c>
      <c r="H199" s="177">
        <v>8.4</v>
      </c>
      <c r="I199" s="86">
        <v>0</v>
      </c>
      <c r="J199" s="178">
        <f>ROUND(I199*H199,2)</f>
        <v>0</v>
      </c>
      <c r="K199" s="179"/>
      <c r="L199" s="97"/>
      <c r="M199" s="180" t="s">
        <v>1</v>
      </c>
      <c r="N199" s="181" t="s">
        <v>37</v>
      </c>
      <c r="O199" s="182">
        <v>0.188</v>
      </c>
      <c r="P199" s="182">
        <f>O199*H199</f>
        <v>1.5792000000000002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R199" s="184" t="s">
        <v>129</v>
      </c>
      <c r="AT199" s="184" t="s">
        <v>125</v>
      </c>
      <c r="AU199" s="184" t="s">
        <v>82</v>
      </c>
      <c r="AY199" s="88" t="s">
        <v>124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88" t="s">
        <v>80</v>
      </c>
      <c r="BK199" s="185">
        <f>ROUND(I199*H199,2)</f>
        <v>0</v>
      </c>
      <c r="BL199" s="88" t="s">
        <v>129</v>
      </c>
      <c r="BM199" s="184" t="s">
        <v>1496</v>
      </c>
    </row>
    <row r="200" spans="1:65" s="192" customFormat="1" x14ac:dyDescent="0.2">
      <c r="B200" s="193"/>
      <c r="D200" s="186" t="s">
        <v>131</v>
      </c>
      <c r="E200" s="194" t="s">
        <v>1</v>
      </c>
      <c r="F200" s="195" t="s">
        <v>1497</v>
      </c>
      <c r="H200" s="196">
        <v>8.4</v>
      </c>
      <c r="L200" s="193"/>
      <c r="M200" s="197"/>
      <c r="N200" s="198"/>
      <c r="O200" s="198"/>
      <c r="P200" s="198"/>
      <c r="Q200" s="198"/>
      <c r="R200" s="198"/>
      <c r="S200" s="198"/>
      <c r="T200" s="199"/>
      <c r="AT200" s="194" t="s">
        <v>131</v>
      </c>
      <c r="AU200" s="194" t="s">
        <v>82</v>
      </c>
      <c r="AV200" s="192" t="s">
        <v>82</v>
      </c>
      <c r="AW200" s="192" t="s">
        <v>28</v>
      </c>
      <c r="AX200" s="192" t="s">
        <v>80</v>
      </c>
      <c r="AY200" s="194" t="s">
        <v>124</v>
      </c>
    </row>
    <row r="201" spans="1:65" s="99" customFormat="1" ht="21.75" customHeight="1" x14ac:dyDescent="0.2">
      <c r="A201" s="100"/>
      <c r="B201" s="97"/>
      <c r="C201" s="173" t="s">
        <v>323</v>
      </c>
      <c r="D201" s="173" t="s">
        <v>125</v>
      </c>
      <c r="E201" s="174" t="s">
        <v>798</v>
      </c>
      <c r="F201" s="175" t="s">
        <v>799</v>
      </c>
      <c r="G201" s="176" t="s">
        <v>730</v>
      </c>
      <c r="H201" s="177">
        <v>1.143</v>
      </c>
      <c r="I201" s="86">
        <v>0</v>
      </c>
      <c r="J201" s="178">
        <f>ROUND(I201*H201,2)</f>
        <v>0</v>
      </c>
      <c r="K201" s="179"/>
      <c r="L201" s="97"/>
      <c r="M201" s="180" t="s">
        <v>1</v>
      </c>
      <c r="N201" s="181" t="s">
        <v>37</v>
      </c>
      <c r="O201" s="182">
        <v>1.48</v>
      </c>
      <c r="P201" s="182">
        <f>O201*H201</f>
        <v>1.69164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100"/>
      <c r="V201" s="100"/>
      <c r="W201" s="100"/>
      <c r="X201" s="100"/>
      <c r="Y201" s="100"/>
      <c r="Z201" s="100"/>
      <c r="AA201" s="100"/>
      <c r="AB201" s="100"/>
      <c r="AC201" s="100"/>
      <c r="AD201" s="100"/>
      <c r="AE201" s="100"/>
      <c r="AR201" s="184" t="s">
        <v>129</v>
      </c>
      <c r="AT201" s="184" t="s">
        <v>125</v>
      </c>
      <c r="AU201" s="184" t="s">
        <v>82</v>
      </c>
      <c r="AY201" s="88" t="s">
        <v>124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88" t="s">
        <v>80</v>
      </c>
      <c r="BK201" s="185">
        <f>ROUND(I201*H201,2)</f>
        <v>0</v>
      </c>
      <c r="BL201" s="88" t="s">
        <v>129</v>
      </c>
      <c r="BM201" s="184" t="s">
        <v>1498</v>
      </c>
    </row>
    <row r="202" spans="1:65" s="192" customFormat="1" x14ac:dyDescent="0.2">
      <c r="B202" s="193"/>
      <c r="D202" s="186" t="s">
        <v>131</v>
      </c>
      <c r="E202" s="194" t="s">
        <v>1</v>
      </c>
      <c r="F202" s="195" t="s">
        <v>1499</v>
      </c>
      <c r="H202" s="196">
        <v>4.9000000000000002E-2</v>
      </c>
      <c r="L202" s="193"/>
      <c r="M202" s="197"/>
      <c r="N202" s="198"/>
      <c r="O202" s="198"/>
      <c r="P202" s="198"/>
      <c r="Q202" s="198"/>
      <c r="R202" s="198"/>
      <c r="S202" s="198"/>
      <c r="T202" s="199"/>
      <c r="AT202" s="194" t="s">
        <v>131</v>
      </c>
      <c r="AU202" s="194" t="s">
        <v>82</v>
      </c>
      <c r="AV202" s="192" t="s">
        <v>82</v>
      </c>
      <c r="AW202" s="192" t="s">
        <v>28</v>
      </c>
      <c r="AX202" s="192" t="s">
        <v>72</v>
      </c>
      <c r="AY202" s="194" t="s">
        <v>124</v>
      </c>
    </row>
    <row r="203" spans="1:65" s="192" customFormat="1" x14ac:dyDescent="0.2">
      <c r="B203" s="193"/>
      <c r="D203" s="186" t="s">
        <v>131</v>
      </c>
      <c r="E203" s="194" t="s">
        <v>1</v>
      </c>
      <c r="F203" s="195" t="s">
        <v>1500</v>
      </c>
      <c r="H203" s="196">
        <v>0.154</v>
      </c>
      <c r="L203" s="193"/>
      <c r="M203" s="197"/>
      <c r="N203" s="198"/>
      <c r="O203" s="198"/>
      <c r="P203" s="198"/>
      <c r="Q203" s="198"/>
      <c r="R203" s="198"/>
      <c r="S203" s="198"/>
      <c r="T203" s="199"/>
      <c r="AT203" s="194" t="s">
        <v>131</v>
      </c>
      <c r="AU203" s="194" t="s">
        <v>82</v>
      </c>
      <c r="AV203" s="192" t="s">
        <v>82</v>
      </c>
      <c r="AW203" s="192" t="s">
        <v>28</v>
      </c>
      <c r="AX203" s="192" t="s">
        <v>72</v>
      </c>
      <c r="AY203" s="194" t="s">
        <v>124</v>
      </c>
    </row>
    <row r="204" spans="1:65" s="192" customFormat="1" x14ac:dyDescent="0.2">
      <c r="B204" s="193"/>
      <c r="D204" s="186" t="s">
        <v>131</v>
      </c>
      <c r="E204" s="194" t="s">
        <v>1</v>
      </c>
      <c r="F204" s="195" t="s">
        <v>1501</v>
      </c>
      <c r="H204" s="196">
        <v>3.0000000000000001E-3</v>
      </c>
      <c r="L204" s="193"/>
      <c r="M204" s="197"/>
      <c r="N204" s="198"/>
      <c r="O204" s="198"/>
      <c r="P204" s="198"/>
      <c r="Q204" s="198"/>
      <c r="R204" s="198"/>
      <c r="S204" s="198"/>
      <c r="T204" s="199"/>
      <c r="AT204" s="194" t="s">
        <v>131</v>
      </c>
      <c r="AU204" s="194" t="s">
        <v>82</v>
      </c>
      <c r="AV204" s="192" t="s">
        <v>82</v>
      </c>
      <c r="AW204" s="192" t="s">
        <v>28</v>
      </c>
      <c r="AX204" s="192" t="s">
        <v>72</v>
      </c>
      <c r="AY204" s="194" t="s">
        <v>124</v>
      </c>
    </row>
    <row r="205" spans="1:65" s="192" customFormat="1" x14ac:dyDescent="0.2">
      <c r="B205" s="193"/>
      <c r="D205" s="186" t="s">
        <v>131</v>
      </c>
      <c r="E205" s="194" t="s">
        <v>1</v>
      </c>
      <c r="F205" s="195" t="s">
        <v>1502</v>
      </c>
      <c r="H205" s="196">
        <v>0.91900000000000004</v>
      </c>
      <c r="L205" s="193"/>
      <c r="M205" s="197"/>
      <c r="N205" s="198"/>
      <c r="O205" s="198"/>
      <c r="P205" s="198"/>
      <c r="Q205" s="198"/>
      <c r="R205" s="198"/>
      <c r="S205" s="198"/>
      <c r="T205" s="199"/>
      <c r="AT205" s="194" t="s">
        <v>131</v>
      </c>
      <c r="AU205" s="194" t="s">
        <v>82</v>
      </c>
      <c r="AV205" s="192" t="s">
        <v>82</v>
      </c>
      <c r="AW205" s="192" t="s">
        <v>28</v>
      </c>
      <c r="AX205" s="192" t="s">
        <v>72</v>
      </c>
      <c r="AY205" s="194" t="s">
        <v>124</v>
      </c>
    </row>
    <row r="206" spans="1:65" s="192" customFormat="1" x14ac:dyDescent="0.2">
      <c r="B206" s="193"/>
      <c r="D206" s="186" t="s">
        <v>131</v>
      </c>
      <c r="E206" s="194" t="s">
        <v>1</v>
      </c>
      <c r="F206" s="195" t="s">
        <v>1503</v>
      </c>
      <c r="H206" s="196">
        <v>1.2999999999999999E-2</v>
      </c>
      <c r="L206" s="193"/>
      <c r="M206" s="197"/>
      <c r="N206" s="198"/>
      <c r="O206" s="198"/>
      <c r="P206" s="198"/>
      <c r="Q206" s="198"/>
      <c r="R206" s="198"/>
      <c r="S206" s="198"/>
      <c r="T206" s="199"/>
      <c r="AT206" s="194" t="s">
        <v>131</v>
      </c>
      <c r="AU206" s="194" t="s">
        <v>82</v>
      </c>
      <c r="AV206" s="192" t="s">
        <v>82</v>
      </c>
      <c r="AW206" s="192" t="s">
        <v>28</v>
      </c>
      <c r="AX206" s="192" t="s">
        <v>72</v>
      </c>
      <c r="AY206" s="194" t="s">
        <v>124</v>
      </c>
    </row>
    <row r="207" spans="1:65" s="192" customFormat="1" x14ac:dyDescent="0.2">
      <c r="B207" s="193"/>
      <c r="D207" s="186" t="s">
        <v>131</v>
      </c>
      <c r="E207" s="194" t="s">
        <v>1</v>
      </c>
      <c r="F207" s="195" t="s">
        <v>1504</v>
      </c>
      <c r="H207" s="196">
        <v>5.0000000000000001E-3</v>
      </c>
      <c r="L207" s="193"/>
      <c r="M207" s="197"/>
      <c r="N207" s="198"/>
      <c r="O207" s="198"/>
      <c r="P207" s="198"/>
      <c r="Q207" s="198"/>
      <c r="R207" s="198"/>
      <c r="S207" s="198"/>
      <c r="T207" s="199"/>
      <c r="AT207" s="194" t="s">
        <v>131</v>
      </c>
      <c r="AU207" s="194" t="s">
        <v>82</v>
      </c>
      <c r="AV207" s="192" t="s">
        <v>82</v>
      </c>
      <c r="AW207" s="192" t="s">
        <v>28</v>
      </c>
      <c r="AX207" s="192" t="s">
        <v>72</v>
      </c>
      <c r="AY207" s="194" t="s">
        <v>124</v>
      </c>
    </row>
    <row r="208" spans="1:65" s="210" customFormat="1" x14ac:dyDescent="0.2">
      <c r="B208" s="211"/>
      <c r="D208" s="186" t="s">
        <v>131</v>
      </c>
      <c r="E208" s="212" t="s">
        <v>1</v>
      </c>
      <c r="F208" s="213" t="s">
        <v>140</v>
      </c>
      <c r="H208" s="214">
        <v>1.1429999999999998</v>
      </c>
      <c r="L208" s="211"/>
      <c r="M208" s="215"/>
      <c r="N208" s="216"/>
      <c r="O208" s="216"/>
      <c r="P208" s="216"/>
      <c r="Q208" s="216"/>
      <c r="R208" s="216"/>
      <c r="S208" s="216"/>
      <c r="T208" s="217"/>
      <c r="AT208" s="212" t="s">
        <v>131</v>
      </c>
      <c r="AU208" s="212" t="s">
        <v>82</v>
      </c>
      <c r="AV208" s="210" t="s">
        <v>129</v>
      </c>
      <c r="AW208" s="210" t="s">
        <v>28</v>
      </c>
      <c r="AX208" s="210" t="s">
        <v>80</v>
      </c>
      <c r="AY208" s="212" t="s">
        <v>124</v>
      </c>
    </row>
    <row r="209" spans="1:65" s="99" customFormat="1" ht="21.75" customHeight="1" x14ac:dyDescent="0.2">
      <c r="A209" s="100"/>
      <c r="B209" s="97"/>
      <c r="C209" s="173" t="s">
        <v>330</v>
      </c>
      <c r="D209" s="173" t="s">
        <v>125</v>
      </c>
      <c r="E209" s="174" t="s">
        <v>807</v>
      </c>
      <c r="F209" s="175" t="s">
        <v>808</v>
      </c>
      <c r="G209" s="176" t="s">
        <v>730</v>
      </c>
      <c r="H209" s="177">
        <v>1.143</v>
      </c>
      <c r="I209" s="86">
        <v>0</v>
      </c>
      <c r="J209" s="178">
        <f>ROUND(I209*H209,2)</f>
        <v>0</v>
      </c>
      <c r="K209" s="179"/>
      <c r="L209" s="97"/>
      <c r="M209" s="180" t="s">
        <v>1</v>
      </c>
      <c r="N209" s="181" t="s">
        <v>37</v>
      </c>
      <c r="O209" s="182">
        <v>0.98799999999999999</v>
      </c>
      <c r="P209" s="182">
        <f>O209*H209</f>
        <v>1.129284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100"/>
      <c r="V209" s="100"/>
      <c r="W209" s="100"/>
      <c r="X209" s="100"/>
      <c r="Y209" s="100"/>
      <c r="Z209" s="100"/>
      <c r="AA209" s="100"/>
      <c r="AB209" s="100"/>
      <c r="AC209" s="100"/>
      <c r="AD209" s="100"/>
      <c r="AE209" s="100"/>
      <c r="AR209" s="184" t="s">
        <v>129</v>
      </c>
      <c r="AT209" s="184" t="s">
        <v>125</v>
      </c>
      <c r="AU209" s="184" t="s">
        <v>82</v>
      </c>
      <c r="AY209" s="88" t="s">
        <v>124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88" t="s">
        <v>80</v>
      </c>
      <c r="BK209" s="185">
        <f>ROUND(I209*H209,2)</f>
        <v>0</v>
      </c>
      <c r="BL209" s="88" t="s">
        <v>129</v>
      </c>
      <c r="BM209" s="184" t="s">
        <v>1505</v>
      </c>
    </row>
    <row r="210" spans="1:65" s="192" customFormat="1" x14ac:dyDescent="0.2">
      <c r="B210" s="193"/>
      <c r="D210" s="186" t="s">
        <v>131</v>
      </c>
      <c r="E210" s="194" t="s">
        <v>1</v>
      </c>
      <c r="F210" s="195" t="s">
        <v>1506</v>
      </c>
      <c r="H210" s="196">
        <v>1.143</v>
      </c>
      <c r="L210" s="193"/>
      <c r="M210" s="197"/>
      <c r="N210" s="198"/>
      <c r="O210" s="198"/>
      <c r="P210" s="198"/>
      <c r="Q210" s="198"/>
      <c r="R210" s="198"/>
      <c r="S210" s="198"/>
      <c r="T210" s="199"/>
      <c r="AT210" s="194" t="s">
        <v>131</v>
      </c>
      <c r="AU210" s="194" t="s">
        <v>82</v>
      </c>
      <c r="AV210" s="192" t="s">
        <v>82</v>
      </c>
      <c r="AW210" s="192" t="s">
        <v>28</v>
      </c>
      <c r="AX210" s="192" t="s">
        <v>80</v>
      </c>
      <c r="AY210" s="194" t="s">
        <v>124</v>
      </c>
    </row>
    <row r="211" spans="1:65" s="162" customFormat="1" ht="22.95" customHeight="1" x14ac:dyDescent="0.25">
      <c r="B211" s="163"/>
      <c r="D211" s="164" t="s">
        <v>71</v>
      </c>
      <c r="E211" s="208" t="s">
        <v>82</v>
      </c>
      <c r="F211" s="208" t="s">
        <v>1507</v>
      </c>
      <c r="J211" s="209">
        <f>BK211</f>
        <v>0</v>
      </c>
      <c r="L211" s="163"/>
      <c r="M211" s="167"/>
      <c r="N211" s="168"/>
      <c r="O211" s="168"/>
      <c r="P211" s="169">
        <f>SUM(P212:P505)</f>
        <v>784.01419800000008</v>
      </c>
      <c r="Q211" s="168"/>
      <c r="R211" s="169">
        <f>SUM(R212:R505)</f>
        <v>104.18499436000002</v>
      </c>
      <c r="S211" s="168"/>
      <c r="T211" s="170">
        <f>SUM(T212:T505)</f>
        <v>7.4704999999999995</v>
      </c>
      <c r="AR211" s="164" t="s">
        <v>80</v>
      </c>
      <c r="AT211" s="171" t="s">
        <v>71</v>
      </c>
      <c r="AU211" s="171" t="s">
        <v>80</v>
      </c>
      <c r="AY211" s="164" t="s">
        <v>124</v>
      </c>
      <c r="BK211" s="172">
        <f>SUM(BK212:BK505)</f>
        <v>0</v>
      </c>
    </row>
    <row r="212" spans="1:65" s="99" customFormat="1" ht="33" customHeight="1" x14ac:dyDescent="0.2">
      <c r="A212" s="100"/>
      <c r="B212" s="97"/>
      <c r="C212" s="173" t="s">
        <v>337</v>
      </c>
      <c r="D212" s="173" t="s">
        <v>125</v>
      </c>
      <c r="E212" s="174" t="s">
        <v>141</v>
      </c>
      <c r="F212" s="175" t="s">
        <v>142</v>
      </c>
      <c r="G212" s="176" t="s">
        <v>128</v>
      </c>
      <c r="H212" s="177">
        <v>27.74</v>
      </c>
      <c r="I212" s="86">
        <v>0</v>
      </c>
      <c r="J212" s="178">
        <f>ROUND(I212*H212,2)</f>
        <v>0</v>
      </c>
      <c r="K212" s="179"/>
      <c r="L212" s="97"/>
      <c r="M212" s="180" t="s">
        <v>1</v>
      </c>
      <c r="N212" s="181" t="s">
        <v>37</v>
      </c>
      <c r="O212" s="182">
        <v>0.218</v>
      </c>
      <c r="P212" s="182">
        <f>O212*H212</f>
        <v>6.04732</v>
      </c>
      <c r="Q212" s="182">
        <v>0</v>
      </c>
      <c r="R212" s="182">
        <f>Q212*H212</f>
        <v>0</v>
      </c>
      <c r="S212" s="182">
        <v>0.23499999999999999</v>
      </c>
      <c r="T212" s="183">
        <f>S212*H212</f>
        <v>6.5188999999999995</v>
      </c>
      <c r="U212" s="100"/>
      <c r="V212" s="100"/>
      <c r="W212" s="100"/>
      <c r="X212" s="100"/>
      <c r="Y212" s="100"/>
      <c r="Z212" s="100"/>
      <c r="AA212" s="100"/>
      <c r="AB212" s="100"/>
      <c r="AC212" s="100"/>
      <c r="AD212" s="100"/>
      <c r="AE212" s="100"/>
      <c r="AR212" s="184" t="s">
        <v>129</v>
      </c>
      <c r="AT212" s="184" t="s">
        <v>125</v>
      </c>
      <c r="AU212" s="184" t="s">
        <v>82</v>
      </c>
      <c r="AY212" s="88" t="s">
        <v>124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88" t="s">
        <v>80</v>
      </c>
      <c r="BK212" s="185">
        <f>ROUND(I212*H212,2)</f>
        <v>0</v>
      </c>
      <c r="BL212" s="88" t="s">
        <v>129</v>
      </c>
      <c r="BM212" s="184" t="s">
        <v>1508</v>
      </c>
    </row>
    <row r="213" spans="1:65" s="192" customFormat="1" x14ac:dyDescent="0.2">
      <c r="B213" s="193"/>
      <c r="D213" s="186" t="s">
        <v>131</v>
      </c>
      <c r="E213" s="194" t="s">
        <v>1</v>
      </c>
      <c r="F213" s="195" t="s">
        <v>1509</v>
      </c>
      <c r="H213" s="196">
        <v>16.96</v>
      </c>
      <c r="L213" s="193"/>
      <c r="M213" s="197"/>
      <c r="N213" s="198"/>
      <c r="O213" s="198"/>
      <c r="P213" s="198"/>
      <c r="Q213" s="198"/>
      <c r="R213" s="198"/>
      <c r="S213" s="198"/>
      <c r="T213" s="199"/>
      <c r="AT213" s="194" t="s">
        <v>131</v>
      </c>
      <c r="AU213" s="194" t="s">
        <v>82</v>
      </c>
      <c r="AV213" s="192" t="s">
        <v>82</v>
      </c>
      <c r="AW213" s="192" t="s">
        <v>28</v>
      </c>
      <c r="AX213" s="192" t="s">
        <v>72</v>
      </c>
      <c r="AY213" s="194" t="s">
        <v>124</v>
      </c>
    </row>
    <row r="214" spans="1:65" s="192" customFormat="1" x14ac:dyDescent="0.2">
      <c r="B214" s="193"/>
      <c r="D214" s="186" t="s">
        <v>131</v>
      </c>
      <c r="E214" s="194" t="s">
        <v>1</v>
      </c>
      <c r="F214" s="195" t="s">
        <v>1510</v>
      </c>
      <c r="H214" s="196">
        <v>10.78</v>
      </c>
      <c r="L214" s="193"/>
      <c r="M214" s="197"/>
      <c r="N214" s="198"/>
      <c r="O214" s="198"/>
      <c r="P214" s="198"/>
      <c r="Q214" s="198"/>
      <c r="R214" s="198"/>
      <c r="S214" s="198"/>
      <c r="T214" s="199"/>
      <c r="AT214" s="194" t="s">
        <v>131</v>
      </c>
      <c r="AU214" s="194" t="s">
        <v>82</v>
      </c>
      <c r="AV214" s="192" t="s">
        <v>82</v>
      </c>
      <c r="AW214" s="192" t="s">
        <v>28</v>
      </c>
      <c r="AX214" s="192" t="s">
        <v>72</v>
      </c>
      <c r="AY214" s="194" t="s">
        <v>124</v>
      </c>
    </row>
    <row r="215" spans="1:65" s="210" customFormat="1" x14ac:dyDescent="0.2">
      <c r="B215" s="211"/>
      <c r="D215" s="186" t="s">
        <v>131</v>
      </c>
      <c r="E215" s="212" t="s">
        <v>1</v>
      </c>
      <c r="F215" s="213" t="s">
        <v>140</v>
      </c>
      <c r="H215" s="214">
        <v>27.740000000000002</v>
      </c>
      <c r="L215" s="211"/>
      <c r="M215" s="215"/>
      <c r="N215" s="216"/>
      <c r="O215" s="216"/>
      <c r="P215" s="216"/>
      <c r="Q215" s="216"/>
      <c r="R215" s="216"/>
      <c r="S215" s="216"/>
      <c r="T215" s="217"/>
      <c r="AT215" s="212" t="s">
        <v>131</v>
      </c>
      <c r="AU215" s="212" t="s">
        <v>82</v>
      </c>
      <c r="AV215" s="210" t="s">
        <v>129</v>
      </c>
      <c r="AW215" s="210" t="s">
        <v>28</v>
      </c>
      <c r="AX215" s="210" t="s">
        <v>80</v>
      </c>
      <c r="AY215" s="212" t="s">
        <v>124</v>
      </c>
    </row>
    <row r="216" spans="1:65" s="99" customFormat="1" ht="33" customHeight="1" x14ac:dyDescent="0.2">
      <c r="A216" s="100"/>
      <c r="B216" s="97"/>
      <c r="C216" s="173" t="s">
        <v>343</v>
      </c>
      <c r="D216" s="173" t="s">
        <v>125</v>
      </c>
      <c r="E216" s="174" t="s">
        <v>158</v>
      </c>
      <c r="F216" s="175" t="s">
        <v>159</v>
      </c>
      <c r="G216" s="176" t="s">
        <v>128</v>
      </c>
      <c r="H216" s="177">
        <v>2.73</v>
      </c>
      <c r="I216" s="86">
        <v>0</v>
      </c>
      <c r="J216" s="178">
        <f>ROUND(I216*H216,2)</f>
        <v>0</v>
      </c>
      <c r="K216" s="179"/>
      <c r="L216" s="97"/>
      <c r="M216" s="180" t="s">
        <v>1</v>
      </c>
      <c r="N216" s="181" t="s">
        <v>37</v>
      </c>
      <c r="O216" s="182">
        <v>0.27200000000000002</v>
      </c>
      <c r="P216" s="182">
        <f>O216*H216</f>
        <v>0.74256</v>
      </c>
      <c r="Q216" s="182">
        <v>0</v>
      </c>
      <c r="R216" s="182">
        <f>Q216*H216</f>
        <v>0</v>
      </c>
      <c r="S216" s="182">
        <v>0.26</v>
      </c>
      <c r="T216" s="183">
        <f>S216*H216</f>
        <v>0.70979999999999999</v>
      </c>
      <c r="U216" s="100"/>
      <c r="V216" s="100"/>
      <c r="W216" s="100"/>
      <c r="X216" s="100"/>
      <c r="Y216" s="100"/>
      <c r="Z216" s="100"/>
      <c r="AA216" s="100"/>
      <c r="AB216" s="100"/>
      <c r="AC216" s="100"/>
      <c r="AD216" s="100"/>
      <c r="AE216" s="100"/>
      <c r="AR216" s="184" t="s">
        <v>129</v>
      </c>
      <c r="AT216" s="184" t="s">
        <v>125</v>
      </c>
      <c r="AU216" s="184" t="s">
        <v>82</v>
      </c>
      <c r="AY216" s="88" t="s">
        <v>124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88" t="s">
        <v>80</v>
      </c>
      <c r="BK216" s="185">
        <f>ROUND(I216*H216,2)</f>
        <v>0</v>
      </c>
      <c r="BL216" s="88" t="s">
        <v>129</v>
      </c>
      <c r="BM216" s="184" t="s">
        <v>1511</v>
      </c>
    </row>
    <row r="217" spans="1:65" s="192" customFormat="1" x14ac:dyDescent="0.2">
      <c r="B217" s="193"/>
      <c r="D217" s="186" t="s">
        <v>131</v>
      </c>
      <c r="E217" s="194" t="s">
        <v>1</v>
      </c>
      <c r="F217" s="195" t="s">
        <v>1512</v>
      </c>
      <c r="H217" s="196">
        <v>2.73</v>
      </c>
      <c r="L217" s="193"/>
      <c r="M217" s="197"/>
      <c r="N217" s="198"/>
      <c r="O217" s="198"/>
      <c r="P217" s="198"/>
      <c r="Q217" s="198"/>
      <c r="R217" s="198"/>
      <c r="S217" s="198"/>
      <c r="T217" s="199"/>
      <c r="AT217" s="194" t="s">
        <v>131</v>
      </c>
      <c r="AU217" s="194" t="s">
        <v>82</v>
      </c>
      <c r="AV217" s="192" t="s">
        <v>82</v>
      </c>
      <c r="AW217" s="192" t="s">
        <v>28</v>
      </c>
      <c r="AX217" s="192" t="s">
        <v>80</v>
      </c>
      <c r="AY217" s="194" t="s">
        <v>124</v>
      </c>
    </row>
    <row r="218" spans="1:65" s="99" customFormat="1" ht="16.5" customHeight="1" x14ac:dyDescent="0.2">
      <c r="A218" s="100"/>
      <c r="B218" s="97"/>
      <c r="C218" s="173" t="s">
        <v>349</v>
      </c>
      <c r="D218" s="173" t="s">
        <v>125</v>
      </c>
      <c r="E218" s="174" t="s">
        <v>126</v>
      </c>
      <c r="F218" s="175" t="s">
        <v>127</v>
      </c>
      <c r="G218" s="176" t="s">
        <v>128</v>
      </c>
      <c r="H218" s="177">
        <v>335.19</v>
      </c>
      <c r="I218" s="86">
        <v>0</v>
      </c>
      <c r="J218" s="178">
        <f>ROUND(I218*H218,2)</f>
        <v>0</v>
      </c>
      <c r="K218" s="179"/>
      <c r="L218" s="97"/>
      <c r="M218" s="180" t="s">
        <v>1</v>
      </c>
      <c r="N218" s="181" t="s">
        <v>37</v>
      </c>
      <c r="O218" s="182">
        <v>7.5999999999999998E-2</v>
      </c>
      <c r="P218" s="182">
        <f>O218*H218</f>
        <v>25.474439999999998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100"/>
      <c r="V218" s="100"/>
      <c r="W218" s="100"/>
      <c r="X218" s="100"/>
      <c r="Y218" s="100"/>
      <c r="Z218" s="100"/>
      <c r="AA218" s="100"/>
      <c r="AB218" s="100"/>
      <c r="AC218" s="100"/>
      <c r="AD218" s="100"/>
      <c r="AE218" s="100"/>
      <c r="AR218" s="184" t="s">
        <v>129</v>
      </c>
      <c r="AT218" s="184" t="s">
        <v>125</v>
      </c>
      <c r="AU218" s="184" t="s">
        <v>82</v>
      </c>
      <c r="AY218" s="88" t="s">
        <v>124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88" t="s">
        <v>80</v>
      </c>
      <c r="BK218" s="185">
        <f>ROUND(I218*H218,2)</f>
        <v>0</v>
      </c>
      <c r="BL218" s="88" t="s">
        <v>129</v>
      </c>
      <c r="BM218" s="184" t="s">
        <v>1513</v>
      </c>
    </row>
    <row r="219" spans="1:65" s="192" customFormat="1" x14ac:dyDescent="0.2">
      <c r="B219" s="193"/>
      <c r="D219" s="186" t="s">
        <v>131</v>
      </c>
      <c r="E219" s="194" t="s">
        <v>1</v>
      </c>
      <c r="F219" s="195" t="s">
        <v>1514</v>
      </c>
      <c r="H219" s="196">
        <v>3.19</v>
      </c>
      <c r="L219" s="193"/>
      <c r="M219" s="197"/>
      <c r="N219" s="198"/>
      <c r="O219" s="198"/>
      <c r="P219" s="198"/>
      <c r="Q219" s="198"/>
      <c r="R219" s="198"/>
      <c r="S219" s="198"/>
      <c r="T219" s="199"/>
      <c r="AT219" s="194" t="s">
        <v>131</v>
      </c>
      <c r="AU219" s="194" t="s">
        <v>82</v>
      </c>
      <c r="AV219" s="192" t="s">
        <v>82</v>
      </c>
      <c r="AW219" s="192" t="s">
        <v>28</v>
      </c>
      <c r="AX219" s="192" t="s">
        <v>72</v>
      </c>
      <c r="AY219" s="194" t="s">
        <v>124</v>
      </c>
    </row>
    <row r="220" spans="1:65" s="192" customFormat="1" x14ac:dyDescent="0.2">
      <c r="B220" s="193"/>
      <c r="D220" s="186" t="s">
        <v>131</v>
      </c>
      <c r="E220" s="194" t="s">
        <v>1</v>
      </c>
      <c r="F220" s="195" t="s">
        <v>1515</v>
      </c>
      <c r="H220" s="196">
        <v>4.26</v>
      </c>
      <c r="L220" s="193"/>
      <c r="M220" s="197"/>
      <c r="N220" s="198"/>
      <c r="O220" s="198"/>
      <c r="P220" s="198"/>
      <c r="Q220" s="198"/>
      <c r="R220" s="198"/>
      <c r="S220" s="198"/>
      <c r="T220" s="199"/>
      <c r="AT220" s="194" t="s">
        <v>131</v>
      </c>
      <c r="AU220" s="194" t="s">
        <v>82</v>
      </c>
      <c r="AV220" s="192" t="s">
        <v>82</v>
      </c>
      <c r="AW220" s="192" t="s">
        <v>28</v>
      </c>
      <c r="AX220" s="192" t="s">
        <v>72</v>
      </c>
      <c r="AY220" s="194" t="s">
        <v>124</v>
      </c>
    </row>
    <row r="221" spans="1:65" s="192" customFormat="1" x14ac:dyDescent="0.2">
      <c r="B221" s="193"/>
      <c r="D221" s="186" t="s">
        <v>131</v>
      </c>
      <c r="E221" s="194" t="s">
        <v>1</v>
      </c>
      <c r="F221" s="195" t="s">
        <v>1516</v>
      </c>
      <c r="H221" s="196">
        <v>3.39</v>
      </c>
      <c r="L221" s="193"/>
      <c r="M221" s="197"/>
      <c r="N221" s="198"/>
      <c r="O221" s="198"/>
      <c r="P221" s="198"/>
      <c r="Q221" s="198"/>
      <c r="R221" s="198"/>
      <c r="S221" s="198"/>
      <c r="T221" s="199"/>
      <c r="AT221" s="194" t="s">
        <v>131</v>
      </c>
      <c r="AU221" s="194" t="s">
        <v>82</v>
      </c>
      <c r="AV221" s="192" t="s">
        <v>82</v>
      </c>
      <c r="AW221" s="192" t="s">
        <v>28</v>
      </c>
      <c r="AX221" s="192" t="s">
        <v>72</v>
      </c>
      <c r="AY221" s="194" t="s">
        <v>124</v>
      </c>
    </row>
    <row r="222" spans="1:65" s="192" customFormat="1" x14ac:dyDescent="0.2">
      <c r="B222" s="193"/>
      <c r="D222" s="186" t="s">
        <v>131</v>
      </c>
      <c r="E222" s="194" t="s">
        <v>1</v>
      </c>
      <c r="F222" s="195" t="s">
        <v>1517</v>
      </c>
      <c r="H222" s="196">
        <v>27.81</v>
      </c>
      <c r="L222" s="193"/>
      <c r="M222" s="197"/>
      <c r="N222" s="198"/>
      <c r="O222" s="198"/>
      <c r="P222" s="198"/>
      <c r="Q222" s="198"/>
      <c r="R222" s="198"/>
      <c r="S222" s="198"/>
      <c r="T222" s="199"/>
      <c r="AT222" s="194" t="s">
        <v>131</v>
      </c>
      <c r="AU222" s="194" t="s">
        <v>82</v>
      </c>
      <c r="AV222" s="192" t="s">
        <v>82</v>
      </c>
      <c r="AW222" s="192" t="s">
        <v>28</v>
      </c>
      <c r="AX222" s="192" t="s">
        <v>72</v>
      </c>
      <c r="AY222" s="194" t="s">
        <v>124</v>
      </c>
    </row>
    <row r="223" spans="1:65" s="192" customFormat="1" x14ac:dyDescent="0.2">
      <c r="B223" s="193"/>
      <c r="D223" s="186" t="s">
        <v>131</v>
      </c>
      <c r="E223" s="194" t="s">
        <v>1</v>
      </c>
      <c r="F223" s="195" t="s">
        <v>1518</v>
      </c>
      <c r="H223" s="196">
        <v>29.22</v>
      </c>
      <c r="L223" s="193"/>
      <c r="M223" s="197"/>
      <c r="N223" s="198"/>
      <c r="O223" s="198"/>
      <c r="P223" s="198"/>
      <c r="Q223" s="198"/>
      <c r="R223" s="198"/>
      <c r="S223" s="198"/>
      <c r="T223" s="199"/>
      <c r="AT223" s="194" t="s">
        <v>131</v>
      </c>
      <c r="AU223" s="194" t="s">
        <v>82</v>
      </c>
      <c r="AV223" s="192" t="s">
        <v>82</v>
      </c>
      <c r="AW223" s="192" t="s">
        <v>28</v>
      </c>
      <c r="AX223" s="192" t="s">
        <v>72</v>
      </c>
      <c r="AY223" s="194" t="s">
        <v>124</v>
      </c>
    </row>
    <row r="224" spans="1:65" s="192" customFormat="1" x14ac:dyDescent="0.2">
      <c r="B224" s="193"/>
      <c r="D224" s="186" t="s">
        <v>131</v>
      </c>
      <c r="E224" s="194" t="s">
        <v>1</v>
      </c>
      <c r="F224" s="195" t="s">
        <v>1519</v>
      </c>
      <c r="H224" s="196">
        <v>3.65</v>
      </c>
      <c r="L224" s="193"/>
      <c r="M224" s="197"/>
      <c r="N224" s="198"/>
      <c r="O224" s="198"/>
      <c r="P224" s="198"/>
      <c r="Q224" s="198"/>
      <c r="R224" s="198"/>
      <c r="S224" s="198"/>
      <c r="T224" s="199"/>
      <c r="AT224" s="194" t="s">
        <v>131</v>
      </c>
      <c r="AU224" s="194" t="s">
        <v>82</v>
      </c>
      <c r="AV224" s="192" t="s">
        <v>82</v>
      </c>
      <c r="AW224" s="192" t="s">
        <v>28</v>
      </c>
      <c r="AX224" s="192" t="s">
        <v>72</v>
      </c>
      <c r="AY224" s="194" t="s">
        <v>124</v>
      </c>
    </row>
    <row r="225" spans="2:51" s="192" customFormat="1" x14ac:dyDescent="0.2">
      <c r="B225" s="193"/>
      <c r="D225" s="186" t="s">
        <v>131</v>
      </c>
      <c r="E225" s="194" t="s">
        <v>1</v>
      </c>
      <c r="F225" s="195" t="s">
        <v>1520</v>
      </c>
      <c r="H225" s="196">
        <v>10.96</v>
      </c>
      <c r="L225" s="193"/>
      <c r="M225" s="197"/>
      <c r="N225" s="198"/>
      <c r="O225" s="198"/>
      <c r="P225" s="198"/>
      <c r="Q225" s="198"/>
      <c r="R225" s="198"/>
      <c r="S225" s="198"/>
      <c r="T225" s="199"/>
      <c r="AT225" s="194" t="s">
        <v>131</v>
      </c>
      <c r="AU225" s="194" t="s">
        <v>82</v>
      </c>
      <c r="AV225" s="192" t="s">
        <v>82</v>
      </c>
      <c r="AW225" s="192" t="s">
        <v>28</v>
      </c>
      <c r="AX225" s="192" t="s">
        <v>72</v>
      </c>
      <c r="AY225" s="194" t="s">
        <v>124</v>
      </c>
    </row>
    <row r="226" spans="2:51" s="192" customFormat="1" x14ac:dyDescent="0.2">
      <c r="B226" s="193"/>
      <c r="D226" s="186" t="s">
        <v>131</v>
      </c>
      <c r="E226" s="194" t="s">
        <v>1</v>
      </c>
      <c r="F226" s="195" t="s">
        <v>1521</v>
      </c>
      <c r="H226" s="196">
        <v>3.36</v>
      </c>
      <c r="L226" s="193"/>
      <c r="M226" s="197"/>
      <c r="N226" s="198"/>
      <c r="O226" s="198"/>
      <c r="P226" s="198"/>
      <c r="Q226" s="198"/>
      <c r="R226" s="198"/>
      <c r="S226" s="198"/>
      <c r="T226" s="199"/>
      <c r="AT226" s="194" t="s">
        <v>131</v>
      </c>
      <c r="AU226" s="194" t="s">
        <v>82</v>
      </c>
      <c r="AV226" s="192" t="s">
        <v>82</v>
      </c>
      <c r="AW226" s="192" t="s">
        <v>28</v>
      </c>
      <c r="AX226" s="192" t="s">
        <v>72</v>
      </c>
      <c r="AY226" s="194" t="s">
        <v>124</v>
      </c>
    </row>
    <row r="227" spans="2:51" s="192" customFormat="1" x14ac:dyDescent="0.2">
      <c r="B227" s="193"/>
      <c r="D227" s="186" t="s">
        <v>131</v>
      </c>
      <c r="E227" s="194" t="s">
        <v>1</v>
      </c>
      <c r="F227" s="195" t="s">
        <v>1522</v>
      </c>
      <c r="H227" s="196">
        <v>19.664999999999999</v>
      </c>
      <c r="L227" s="193"/>
      <c r="M227" s="197"/>
      <c r="N227" s="198"/>
      <c r="O227" s="198"/>
      <c r="P227" s="198"/>
      <c r="Q227" s="198"/>
      <c r="R227" s="198"/>
      <c r="S227" s="198"/>
      <c r="T227" s="199"/>
      <c r="AT227" s="194" t="s">
        <v>131</v>
      </c>
      <c r="AU227" s="194" t="s">
        <v>82</v>
      </c>
      <c r="AV227" s="192" t="s">
        <v>82</v>
      </c>
      <c r="AW227" s="192" t="s">
        <v>28</v>
      </c>
      <c r="AX227" s="192" t="s">
        <v>72</v>
      </c>
      <c r="AY227" s="194" t="s">
        <v>124</v>
      </c>
    </row>
    <row r="228" spans="2:51" s="192" customFormat="1" x14ac:dyDescent="0.2">
      <c r="B228" s="193"/>
      <c r="D228" s="186" t="s">
        <v>131</v>
      </c>
      <c r="E228" s="194" t="s">
        <v>1</v>
      </c>
      <c r="F228" s="195" t="s">
        <v>1523</v>
      </c>
      <c r="H228" s="196">
        <v>16.664999999999999</v>
      </c>
      <c r="L228" s="193"/>
      <c r="M228" s="197"/>
      <c r="N228" s="198"/>
      <c r="O228" s="198"/>
      <c r="P228" s="198"/>
      <c r="Q228" s="198"/>
      <c r="R228" s="198"/>
      <c r="S228" s="198"/>
      <c r="T228" s="199"/>
      <c r="AT228" s="194" t="s">
        <v>131</v>
      </c>
      <c r="AU228" s="194" t="s">
        <v>82</v>
      </c>
      <c r="AV228" s="192" t="s">
        <v>82</v>
      </c>
      <c r="AW228" s="192" t="s">
        <v>28</v>
      </c>
      <c r="AX228" s="192" t="s">
        <v>72</v>
      </c>
      <c r="AY228" s="194" t="s">
        <v>124</v>
      </c>
    </row>
    <row r="229" spans="2:51" s="192" customFormat="1" x14ac:dyDescent="0.2">
      <c r="B229" s="193"/>
      <c r="D229" s="186" t="s">
        <v>131</v>
      </c>
      <c r="E229" s="194" t="s">
        <v>1</v>
      </c>
      <c r="F229" s="195" t="s">
        <v>1524</v>
      </c>
      <c r="H229" s="196">
        <v>18.059999999999999</v>
      </c>
      <c r="L229" s="193"/>
      <c r="M229" s="197"/>
      <c r="N229" s="198"/>
      <c r="O229" s="198"/>
      <c r="P229" s="198"/>
      <c r="Q229" s="198"/>
      <c r="R229" s="198"/>
      <c r="S229" s="198"/>
      <c r="T229" s="199"/>
      <c r="AT229" s="194" t="s">
        <v>131</v>
      </c>
      <c r="AU229" s="194" t="s">
        <v>82</v>
      </c>
      <c r="AV229" s="192" t="s">
        <v>82</v>
      </c>
      <c r="AW229" s="192" t="s">
        <v>28</v>
      </c>
      <c r="AX229" s="192" t="s">
        <v>72</v>
      </c>
      <c r="AY229" s="194" t="s">
        <v>124</v>
      </c>
    </row>
    <row r="230" spans="2:51" s="192" customFormat="1" x14ac:dyDescent="0.2">
      <c r="B230" s="193"/>
      <c r="D230" s="186" t="s">
        <v>131</v>
      </c>
      <c r="E230" s="194" t="s">
        <v>1</v>
      </c>
      <c r="F230" s="195" t="s">
        <v>1525</v>
      </c>
      <c r="H230" s="196">
        <v>3.75</v>
      </c>
      <c r="L230" s="193"/>
      <c r="M230" s="197"/>
      <c r="N230" s="198"/>
      <c r="O230" s="198"/>
      <c r="P230" s="198"/>
      <c r="Q230" s="198"/>
      <c r="R230" s="198"/>
      <c r="S230" s="198"/>
      <c r="T230" s="199"/>
      <c r="AT230" s="194" t="s">
        <v>131</v>
      </c>
      <c r="AU230" s="194" t="s">
        <v>82</v>
      </c>
      <c r="AV230" s="192" t="s">
        <v>82</v>
      </c>
      <c r="AW230" s="192" t="s">
        <v>28</v>
      </c>
      <c r="AX230" s="192" t="s">
        <v>72</v>
      </c>
      <c r="AY230" s="194" t="s">
        <v>124</v>
      </c>
    </row>
    <row r="231" spans="2:51" s="192" customFormat="1" x14ac:dyDescent="0.2">
      <c r="B231" s="193"/>
      <c r="D231" s="186" t="s">
        <v>131</v>
      </c>
      <c r="E231" s="194" t="s">
        <v>1</v>
      </c>
      <c r="F231" s="195" t="s">
        <v>1526</v>
      </c>
      <c r="H231" s="196">
        <v>26.43</v>
      </c>
      <c r="L231" s="193"/>
      <c r="M231" s="197"/>
      <c r="N231" s="198"/>
      <c r="O231" s="198"/>
      <c r="P231" s="198"/>
      <c r="Q231" s="198"/>
      <c r="R231" s="198"/>
      <c r="S231" s="198"/>
      <c r="T231" s="199"/>
      <c r="AT231" s="194" t="s">
        <v>131</v>
      </c>
      <c r="AU231" s="194" t="s">
        <v>82</v>
      </c>
      <c r="AV231" s="192" t="s">
        <v>82</v>
      </c>
      <c r="AW231" s="192" t="s">
        <v>28</v>
      </c>
      <c r="AX231" s="192" t="s">
        <v>72</v>
      </c>
      <c r="AY231" s="194" t="s">
        <v>124</v>
      </c>
    </row>
    <row r="232" spans="2:51" s="192" customFormat="1" x14ac:dyDescent="0.2">
      <c r="B232" s="193"/>
      <c r="D232" s="186" t="s">
        <v>131</v>
      </c>
      <c r="E232" s="194" t="s">
        <v>1</v>
      </c>
      <c r="F232" s="195" t="s">
        <v>1527</v>
      </c>
      <c r="H232" s="196">
        <v>4.1500000000000004</v>
      </c>
      <c r="L232" s="193"/>
      <c r="M232" s="197"/>
      <c r="N232" s="198"/>
      <c r="O232" s="198"/>
      <c r="P232" s="198"/>
      <c r="Q232" s="198"/>
      <c r="R232" s="198"/>
      <c r="S232" s="198"/>
      <c r="T232" s="199"/>
      <c r="AT232" s="194" t="s">
        <v>131</v>
      </c>
      <c r="AU232" s="194" t="s">
        <v>82</v>
      </c>
      <c r="AV232" s="192" t="s">
        <v>82</v>
      </c>
      <c r="AW232" s="192" t="s">
        <v>28</v>
      </c>
      <c r="AX232" s="192" t="s">
        <v>72</v>
      </c>
      <c r="AY232" s="194" t="s">
        <v>124</v>
      </c>
    </row>
    <row r="233" spans="2:51" s="192" customFormat="1" x14ac:dyDescent="0.2">
      <c r="B233" s="193"/>
      <c r="D233" s="186" t="s">
        <v>131</v>
      </c>
      <c r="E233" s="194" t="s">
        <v>1</v>
      </c>
      <c r="F233" s="195" t="s">
        <v>1528</v>
      </c>
      <c r="H233" s="196">
        <v>11.61</v>
      </c>
      <c r="L233" s="193"/>
      <c r="M233" s="197"/>
      <c r="N233" s="198"/>
      <c r="O233" s="198"/>
      <c r="P233" s="198"/>
      <c r="Q233" s="198"/>
      <c r="R233" s="198"/>
      <c r="S233" s="198"/>
      <c r="T233" s="199"/>
      <c r="AT233" s="194" t="s">
        <v>131</v>
      </c>
      <c r="AU233" s="194" t="s">
        <v>82</v>
      </c>
      <c r="AV233" s="192" t="s">
        <v>82</v>
      </c>
      <c r="AW233" s="192" t="s">
        <v>28</v>
      </c>
      <c r="AX233" s="192" t="s">
        <v>72</v>
      </c>
      <c r="AY233" s="194" t="s">
        <v>124</v>
      </c>
    </row>
    <row r="234" spans="2:51" s="192" customFormat="1" x14ac:dyDescent="0.2">
      <c r="B234" s="193"/>
      <c r="D234" s="186" t="s">
        <v>131</v>
      </c>
      <c r="E234" s="194" t="s">
        <v>1</v>
      </c>
      <c r="F234" s="195" t="s">
        <v>1529</v>
      </c>
      <c r="H234" s="196">
        <v>18.75</v>
      </c>
      <c r="L234" s="193"/>
      <c r="M234" s="197"/>
      <c r="N234" s="198"/>
      <c r="O234" s="198"/>
      <c r="P234" s="198"/>
      <c r="Q234" s="198"/>
      <c r="R234" s="198"/>
      <c r="S234" s="198"/>
      <c r="T234" s="199"/>
      <c r="AT234" s="194" t="s">
        <v>131</v>
      </c>
      <c r="AU234" s="194" t="s">
        <v>82</v>
      </c>
      <c r="AV234" s="192" t="s">
        <v>82</v>
      </c>
      <c r="AW234" s="192" t="s">
        <v>28</v>
      </c>
      <c r="AX234" s="192" t="s">
        <v>72</v>
      </c>
      <c r="AY234" s="194" t="s">
        <v>124</v>
      </c>
    </row>
    <row r="235" spans="2:51" s="192" customFormat="1" x14ac:dyDescent="0.2">
      <c r="B235" s="193"/>
      <c r="D235" s="186" t="s">
        <v>131</v>
      </c>
      <c r="E235" s="194" t="s">
        <v>1</v>
      </c>
      <c r="F235" s="195" t="s">
        <v>1530</v>
      </c>
      <c r="H235" s="196">
        <v>0.85</v>
      </c>
      <c r="L235" s="193"/>
      <c r="M235" s="197"/>
      <c r="N235" s="198"/>
      <c r="O235" s="198"/>
      <c r="P235" s="198"/>
      <c r="Q235" s="198"/>
      <c r="R235" s="198"/>
      <c r="S235" s="198"/>
      <c r="T235" s="199"/>
      <c r="AT235" s="194" t="s">
        <v>131</v>
      </c>
      <c r="AU235" s="194" t="s">
        <v>82</v>
      </c>
      <c r="AV235" s="192" t="s">
        <v>82</v>
      </c>
      <c r="AW235" s="192" t="s">
        <v>28</v>
      </c>
      <c r="AX235" s="192" t="s">
        <v>72</v>
      </c>
      <c r="AY235" s="194" t="s">
        <v>124</v>
      </c>
    </row>
    <row r="236" spans="2:51" s="192" customFormat="1" x14ac:dyDescent="0.2">
      <c r="B236" s="193"/>
      <c r="D236" s="186" t="s">
        <v>131</v>
      </c>
      <c r="E236" s="194" t="s">
        <v>1</v>
      </c>
      <c r="F236" s="195" t="s">
        <v>1531</v>
      </c>
      <c r="H236" s="196">
        <v>20.64</v>
      </c>
      <c r="L236" s="193"/>
      <c r="M236" s="197"/>
      <c r="N236" s="198"/>
      <c r="O236" s="198"/>
      <c r="P236" s="198"/>
      <c r="Q236" s="198"/>
      <c r="R236" s="198"/>
      <c r="S236" s="198"/>
      <c r="T236" s="199"/>
      <c r="AT236" s="194" t="s">
        <v>131</v>
      </c>
      <c r="AU236" s="194" t="s">
        <v>82</v>
      </c>
      <c r="AV236" s="192" t="s">
        <v>82</v>
      </c>
      <c r="AW236" s="192" t="s">
        <v>28</v>
      </c>
      <c r="AX236" s="192" t="s">
        <v>72</v>
      </c>
      <c r="AY236" s="194" t="s">
        <v>124</v>
      </c>
    </row>
    <row r="237" spans="2:51" s="192" customFormat="1" x14ac:dyDescent="0.2">
      <c r="B237" s="193"/>
      <c r="D237" s="186" t="s">
        <v>131</v>
      </c>
      <c r="E237" s="194" t="s">
        <v>1</v>
      </c>
      <c r="F237" s="195" t="s">
        <v>1532</v>
      </c>
      <c r="H237" s="196">
        <v>6.24</v>
      </c>
      <c r="L237" s="193"/>
      <c r="M237" s="197"/>
      <c r="N237" s="198"/>
      <c r="O237" s="198"/>
      <c r="P237" s="198"/>
      <c r="Q237" s="198"/>
      <c r="R237" s="198"/>
      <c r="S237" s="198"/>
      <c r="T237" s="199"/>
      <c r="AT237" s="194" t="s">
        <v>131</v>
      </c>
      <c r="AU237" s="194" t="s">
        <v>82</v>
      </c>
      <c r="AV237" s="192" t="s">
        <v>82</v>
      </c>
      <c r="AW237" s="192" t="s">
        <v>28</v>
      </c>
      <c r="AX237" s="192" t="s">
        <v>72</v>
      </c>
      <c r="AY237" s="194" t="s">
        <v>124</v>
      </c>
    </row>
    <row r="238" spans="2:51" s="192" customFormat="1" x14ac:dyDescent="0.2">
      <c r="B238" s="193"/>
      <c r="D238" s="186" t="s">
        <v>131</v>
      </c>
      <c r="E238" s="194" t="s">
        <v>1</v>
      </c>
      <c r="F238" s="195" t="s">
        <v>1533</v>
      </c>
      <c r="H238" s="196">
        <v>35.28</v>
      </c>
      <c r="L238" s="193"/>
      <c r="M238" s="197"/>
      <c r="N238" s="198"/>
      <c r="O238" s="198"/>
      <c r="P238" s="198"/>
      <c r="Q238" s="198"/>
      <c r="R238" s="198"/>
      <c r="S238" s="198"/>
      <c r="T238" s="199"/>
      <c r="AT238" s="194" t="s">
        <v>131</v>
      </c>
      <c r="AU238" s="194" t="s">
        <v>82</v>
      </c>
      <c r="AV238" s="192" t="s">
        <v>82</v>
      </c>
      <c r="AW238" s="192" t="s">
        <v>28</v>
      </c>
      <c r="AX238" s="192" t="s">
        <v>72</v>
      </c>
      <c r="AY238" s="194" t="s">
        <v>124</v>
      </c>
    </row>
    <row r="239" spans="2:51" s="192" customFormat="1" x14ac:dyDescent="0.2">
      <c r="B239" s="193"/>
      <c r="D239" s="186" t="s">
        <v>131</v>
      </c>
      <c r="E239" s="194" t="s">
        <v>1</v>
      </c>
      <c r="F239" s="195" t="s">
        <v>1534</v>
      </c>
      <c r="H239" s="196">
        <v>3.18</v>
      </c>
      <c r="L239" s="193"/>
      <c r="M239" s="197"/>
      <c r="N239" s="198"/>
      <c r="O239" s="198"/>
      <c r="P239" s="198"/>
      <c r="Q239" s="198"/>
      <c r="R239" s="198"/>
      <c r="S239" s="198"/>
      <c r="T239" s="199"/>
      <c r="AT239" s="194" t="s">
        <v>131</v>
      </c>
      <c r="AU239" s="194" t="s">
        <v>82</v>
      </c>
      <c r="AV239" s="192" t="s">
        <v>82</v>
      </c>
      <c r="AW239" s="192" t="s">
        <v>28</v>
      </c>
      <c r="AX239" s="192" t="s">
        <v>72</v>
      </c>
      <c r="AY239" s="194" t="s">
        <v>124</v>
      </c>
    </row>
    <row r="240" spans="2:51" s="192" customFormat="1" x14ac:dyDescent="0.2">
      <c r="B240" s="193"/>
      <c r="D240" s="186" t="s">
        <v>131</v>
      </c>
      <c r="E240" s="194" t="s">
        <v>1</v>
      </c>
      <c r="F240" s="195" t="s">
        <v>1535</v>
      </c>
      <c r="H240" s="196">
        <v>30.39</v>
      </c>
      <c r="L240" s="193"/>
      <c r="M240" s="197"/>
      <c r="N240" s="198"/>
      <c r="O240" s="198"/>
      <c r="P240" s="198"/>
      <c r="Q240" s="198"/>
      <c r="R240" s="198"/>
      <c r="S240" s="198"/>
      <c r="T240" s="199"/>
      <c r="AT240" s="194" t="s">
        <v>131</v>
      </c>
      <c r="AU240" s="194" t="s">
        <v>82</v>
      </c>
      <c r="AV240" s="192" t="s">
        <v>82</v>
      </c>
      <c r="AW240" s="192" t="s">
        <v>28</v>
      </c>
      <c r="AX240" s="192" t="s">
        <v>72</v>
      </c>
      <c r="AY240" s="194" t="s">
        <v>124</v>
      </c>
    </row>
    <row r="241" spans="1:65" s="192" customFormat="1" x14ac:dyDescent="0.2">
      <c r="B241" s="193"/>
      <c r="D241" s="186" t="s">
        <v>131</v>
      </c>
      <c r="E241" s="194" t="s">
        <v>1</v>
      </c>
      <c r="F241" s="195" t="s">
        <v>1536</v>
      </c>
      <c r="H241" s="196">
        <v>33.69</v>
      </c>
      <c r="L241" s="193"/>
      <c r="M241" s="197"/>
      <c r="N241" s="198"/>
      <c r="O241" s="198"/>
      <c r="P241" s="198"/>
      <c r="Q241" s="198"/>
      <c r="R241" s="198"/>
      <c r="S241" s="198"/>
      <c r="T241" s="199"/>
      <c r="AT241" s="194" t="s">
        <v>131</v>
      </c>
      <c r="AU241" s="194" t="s">
        <v>82</v>
      </c>
      <c r="AV241" s="192" t="s">
        <v>82</v>
      </c>
      <c r="AW241" s="192" t="s">
        <v>28</v>
      </c>
      <c r="AX241" s="192" t="s">
        <v>72</v>
      </c>
      <c r="AY241" s="194" t="s">
        <v>124</v>
      </c>
    </row>
    <row r="242" spans="1:65" s="210" customFormat="1" x14ac:dyDescent="0.2">
      <c r="B242" s="211"/>
      <c r="D242" s="186" t="s">
        <v>131</v>
      </c>
      <c r="E242" s="212" t="s">
        <v>1</v>
      </c>
      <c r="F242" s="213" t="s">
        <v>140</v>
      </c>
      <c r="H242" s="214">
        <v>335.19000000000005</v>
      </c>
      <c r="L242" s="211"/>
      <c r="M242" s="215"/>
      <c r="N242" s="216"/>
      <c r="O242" s="216"/>
      <c r="P242" s="216"/>
      <c r="Q242" s="216"/>
      <c r="R242" s="216"/>
      <c r="S242" s="216"/>
      <c r="T242" s="217"/>
      <c r="AT242" s="212" t="s">
        <v>131</v>
      </c>
      <c r="AU242" s="212" t="s">
        <v>82</v>
      </c>
      <c r="AV242" s="210" t="s">
        <v>129</v>
      </c>
      <c r="AW242" s="210" t="s">
        <v>28</v>
      </c>
      <c r="AX242" s="210" t="s">
        <v>80</v>
      </c>
      <c r="AY242" s="212" t="s">
        <v>124</v>
      </c>
    </row>
    <row r="243" spans="1:65" s="99" customFormat="1" ht="21.75" customHeight="1" x14ac:dyDescent="0.2">
      <c r="A243" s="100"/>
      <c r="B243" s="97"/>
      <c r="C243" s="173" t="s">
        <v>355</v>
      </c>
      <c r="D243" s="173" t="s">
        <v>125</v>
      </c>
      <c r="E243" s="174" t="s">
        <v>249</v>
      </c>
      <c r="F243" s="175" t="s">
        <v>250</v>
      </c>
      <c r="G243" s="176" t="s">
        <v>181</v>
      </c>
      <c r="H243" s="177">
        <v>5.7119999999999997</v>
      </c>
      <c r="I243" s="86">
        <v>0</v>
      </c>
      <c r="J243" s="178">
        <f>ROUND(I243*H243,2)</f>
        <v>0</v>
      </c>
      <c r="K243" s="179"/>
      <c r="L243" s="97"/>
      <c r="M243" s="180" t="s">
        <v>1</v>
      </c>
      <c r="N243" s="181" t="s">
        <v>37</v>
      </c>
      <c r="O243" s="182">
        <v>2.2879999999999998</v>
      </c>
      <c r="P243" s="182">
        <f>O243*H243</f>
        <v>13.069055999999998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100"/>
      <c r="V243" s="100"/>
      <c r="W243" s="100"/>
      <c r="X243" s="100"/>
      <c r="Y243" s="100"/>
      <c r="Z243" s="100"/>
      <c r="AA243" s="100"/>
      <c r="AB243" s="100"/>
      <c r="AC243" s="100"/>
      <c r="AD243" s="100"/>
      <c r="AE243" s="100"/>
      <c r="AR243" s="184" t="s">
        <v>129</v>
      </c>
      <c r="AT243" s="184" t="s">
        <v>125</v>
      </c>
      <c r="AU243" s="184" t="s">
        <v>82</v>
      </c>
      <c r="AY243" s="88" t="s">
        <v>124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88" t="s">
        <v>80</v>
      </c>
      <c r="BK243" s="185">
        <f>ROUND(I243*H243,2)</f>
        <v>0</v>
      </c>
      <c r="BL243" s="88" t="s">
        <v>129</v>
      </c>
      <c r="BM243" s="184" t="s">
        <v>1537</v>
      </c>
    </row>
    <row r="244" spans="1:65" s="99" customFormat="1" ht="28.8" x14ac:dyDescent="0.2">
      <c r="A244" s="100"/>
      <c r="B244" s="97"/>
      <c r="C244" s="100"/>
      <c r="D244" s="186" t="s">
        <v>221</v>
      </c>
      <c r="E244" s="100"/>
      <c r="F244" s="187" t="s">
        <v>1433</v>
      </c>
      <c r="G244" s="100"/>
      <c r="H244" s="100"/>
      <c r="I244" s="100"/>
      <c r="J244" s="100"/>
      <c r="K244" s="100"/>
      <c r="L244" s="97"/>
      <c r="M244" s="188"/>
      <c r="N244" s="189"/>
      <c r="O244" s="190"/>
      <c r="P244" s="190"/>
      <c r="Q244" s="190"/>
      <c r="R244" s="190"/>
      <c r="S244" s="190"/>
      <c r="T244" s="191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100"/>
      <c r="AE244" s="100"/>
      <c r="AT244" s="88" t="s">
        <v>221</v>
      </c>
      <c r="AU244" s="88" t="s">
        <v>82</v>
      </c>
    </row>
    <row r="245" spans="1:65" s="192" customFormat="1" x14ac:dyDescent="0.2">
      <c r="B245" s="193"/>
      <c r="D245" s="186" t="s">
        <v>131</v>
      </c>
      <c r="E245" s="194" t="s">
        <v>1</v>
      </c>
      <c r="F245" s="195" t="s">
        <v>1538</v>
      </c>
      <c r="H245" s="196">
        <v>5.7119999999999997</v>
      </c>
      <c r="L245" s="193"/>
      <c r="M245" s="197"/>
      <c r="N245" s="198"/>
      <c r="O245" s="198"/>
      <c r="P245" s="198"/>
      <c r="Q245" s="198"/>
      <c r="R245" s="198"/>
      <c r="S245" s="198"/>
      <c r="T245" s="199"/>
      <c r="AT245" s="194" t="s">
        <v>131</v>
      </c>
      <c r="AU245" s="194" t="s">
        <v>82</v>
      </c>
      <c r="AV245" s="192" t="s">
        <v>82</v>
      </c>
      <c r="AW245" s="192" t="s">
        <v>28</v>
      </c>
      <c r="AX245" s="192" t="s">
        <v>80</v>
      </c>
      <c r="AY245" s="194" t="s">
        <v>124</v>
      </c>
    </row>
    <row r="246" spans="1:65" s="99" customFormat="1" ht="21.75" customHeight="1" x14ac:dyDescent="0.2">
      <c r="A246" s="100"/>
      <c r="B246" s="97"/>
      <c r="C246" s="173" t="s">
        <v>368</v>
      </c>
      <c r="D246" s="173" t="s">
        <v>125</v>
      </c>
      <c r="E246" s="174" t="s">
        <v>1539</v>
      </c>
      <c r="F246" s="175" t="s">
        <v>1540</v>
      </c>
      <c r="G246" s="176" t="s">
        <v>181</v>
      </c>
      <c r="H246" s="177">
        <v>8.8049999999999997</v>
      </c>
      <c r="I246" s="86">
        <v>0</v>
      </c>
      <c r="J246" s="178">
        <f>ROUND(I246*H246,2)</f>
        <v>0</v>
      </c>
      <c r="K246" s="179"/>
      <c r="L246" s="97"/>
      <c r="M246" s="180" t="s">
        <v>1</v>
      </c>
      <c r="N246" s="181" t="s">
        <v>37</v>
      </c>
      <c r="O246" s="182">
        <v>0.83299999999999996</v>
      </c>
      <c r="P246" s="182">
        <f>O246*H246</f>
        <v>7.3345649999999996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00"/>
      <c r="AE246" s="100"/>
      <c r="AR246" s="184" t="s">
        <v>129</v>
      </c>
      <c r="AT246" s="184" t="s">
        <v>125</v>
      </c>
      <c r="AU246" s="184" t="s">
        <v>82</v>
      </c>
      <c r="AY246" s="88" t="s">
        <v>124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88" t="s">
        <v>80</v>
      </c>
      <c r="BK246" s="185">
        <f>ROUND(I246*H246,2)</f>
        <v>0</v>
      </c>
      <c r="BL246" s="88" t="s">
        <v>129</v>
      </c>
      <c r="BM246" s="184" t="s">
        <v>1541</v>
      </c>
    </row>
    <row r="247" spans="1:65" s="192" customFormat="1" x14ac:dyDescent="0.2">
      <c r="B247" s="193"/>
      <c r="D247" s="186" t="s">
        <v>131</v>
      </c>
      <c r="E247" s="194" t="s">
        <v>1</v>
      </c>
      <c r="F247" s="195" t="s">
        <v>1542</v>
      </c>
      <c r="H247" s="196">
        <v>2.2440000000000002</v>
      </c>
      <c r="L247" s="193"/>
      <c r="M247" s="197"/>
      <c r="N247" s="198"/>
      <c r="O247" s="198"/>
      <c r="P247" s="198"/>
      <c r="Q247" s="198"/>
      <c r="R247" s="198"/>
      <c r="S247" s="198"/>
      <c r="T247" s="199"/>
      <c r="AT247" s="194" t="s">
        <v>131</v>
      </c>
      <c r="AU247" s="194" t="s">
        <v>82</v>
      </c>
      <c r="AV247" s="192" t="s">
        <v>82</v>
      </c>
      <c r="AW247" s="192" t="s">
        <v>28</v>
      </c>
      <c r="AX247" s="192" t="s">
        <v>72</v>
      </c>
      <c r="AY247" s="194" t="s">
        <v>124</v>
      </c>
    </row>
    <row r="248" spans="1:65" s="192" customFormat="1" x14ac:dyDescent="0.2">
      <c r="B248" s="193"/>
      <c r="D248" s="186" t="s">
        <v>131</v>
      </c>
      <c r="E248" s="194" t="s">
        <v>1</v>
      </c>
      <c r="F248" s="195" t="s">
        <v>1543</v>
      </c>
      <c r="H248" s="196">
        <v>2.8559999999999999</v>
      </c>
      <c r="L248" s="193"/>
      <c r="M248" s="197"/>
      <c r="N248" s="198"/>
      <c r="O248" s="198"/>
      <c r="P248" s="198"/>
      <c r="Q248" s="198"/>
      <c r="R248" s="198"/>
      <c r="S248" s="198"/>
      <c r="T248" s="199"/>
      <c r="AT248" s="194" t="s">
        <v>131</v>
      </c>
      <c r="AU248" s="194" t="s">
        <v>82</v>
      </c>
      <c r="AV248" s="192" t="s">
        <v>82</v>
      </c>
      <c r="AW248" s="192" t="s">
        <v>28</v>
      </c>
      <c r="AX248" s="192" t="s">
        <v>72</v>
      </c>
      <c r="AY248" s="194" t="s">
        <v>124</v>
      </c>
    </row>
    <row r="249" spans="1:65" s="192" customFormat="1" x14ac:dyDescent="0.2">
      <c r="B249" s="193"/>
      <c r="D249" s="186" t="s">
        <v>131</v>
      </c>
      <c r="E249" s="194" t="s">
        <v>1</v>
      </c>
      <c r="F249" s="195" t="s">
        <v>1544</v>
      </c>
      <c r="H249" s="196">
        <v>2.09</v>
      </c>
      <c r="L249" s="193"/>
      <c r="M249" s="197"/>
      <c r="N249" s="198"/>
      <c r="O249" s="198"/>
      <c r="P249" s="198"/>
      <c r="Q249" s="198"/>
      <c r="R249" s="198"/>
      <c r="S249" s="198"/>
      <c r="T249" s="199"/>
      <c r="AT249" s="194" t="s">
        <v>131</v>
      </c>
      <c r="AU249" s="194" t="s">
        <v>82</v>
      </c>
      <c r="AV249" s="192" t="s">
        <v>82</v>
      </c>
      <c r="AW249" s="192" t="s">
        <v>28</v>
      </c>
      <c r="AX249" s="192" t="s">
        <v>72</v>
      </c>
      <c r="AY249" s="194" t="s">
        <v>124</v>
      </c>
    </row>
    <row r="250" spans="1:65" s="192" customFormat="1" x14ac:dyDescent="0.2">
      <c r="B250" s="193"/>
      <c r="D250" s="186" t="s">
        <v>131</v>
      </c>
      <c r="E250" s="194" t="s">
        <v>1</v>
      </c>
      <c r="F250" s="195" t="s">
        <v>1545</v>
      </c>
      <c r="H250" s="196">
        <v>1.615</v>
      </c>
      <c r="L250" s="193"/>
      <c r="M250" s="197"/>
      <c r="N250" s="198"/>
      <c r="O250" s="198"/>
      <c r="P250" s="198"/>
      <c r="Q250" s="198"/>
      <c r="R250" s="198"/>
      <c r="S250" s="198"/>
      <c r="T250" s="199"/>
      <c r="AT250" s="194" t="s">
        <v>131</v>
      </c>
      <c r="AU250" s="194" t="s">
        <v>82</v>
      </c>
      <c r="AV250" s="192" t="s">
        <v>82</v>
      </c>
      <c r="AW250" s="192" t="s">
        <v>28</v>
      </c>
      <c r="AX250" s="192" t="s">
        <v>72</v>
      </c>
      <c r="AY250" s="194" t="s">
        <v>124</v>
      </c>
    </row>
    <row r="251" spans="1:65" s="210" customFormat="1" x14ac:dyDescent="0.2">
      <c r="B251" s="211"/>
      <c r="D251" s="186" t="s">
        <v>131</v>
      </c>
      <c r="E251" s="212" t="s">
        <v>1</v>
      </c>
      <c r="F251" s="213" t="s">
        <v>140</v>
      </c>
      <c r="H251" s="214">
        <v>8.8049999999999997</v>
      </c>
      <c r="L251" s="211"/>
      <c r="M251" s="215"/>
      <c r="N251" s="216"/>
      <c r="O251" s="216"/>
      <c r="P251" s="216"/>
      <c r="Q251" s="216"/>
      <c r="R251" s="216"/>
      <c r="S251" s="216"/>
      <c r="T251" s="217"/>
      <c r="AT251" s="212" t="s">
        <v>131</v>
      </c>
      <c r="AU251" s="212" t="s">
        <v>82</v>
      </c>
      <c r="AV251" s="210" t="s">
        <v>129</v>
      </c>
      <c r="AW251" s="210" t="s">
        <v>28</v>
      </c>
      <c r="AX251" s="210" t="s">
        <v>80</v>
      </c>
      <c r="AY251" s="212" t="s">
        <v>124</v>
      </c>
    </row>
    <row r="252" spans="1:65" s="99" customFormat="1" ht="21.75" customHeight="1" x14ac:dyDescent="0.2">
      <c r="A252" s="100"/>
      <c r="B252" s="97"/>
      <c r="C252" s="173" t="s">
        <v>375</v>
      </c>
      <c r="D252" s="173" t="s">
        <v>125</v>
      </c>
      <c r="E252" s="174" t="s">
        <v>231</v>
      </c>
      <c r="F252" s="175" t="s">
        <v>232</v>
      </c>
      <c r="G252" s="176" t="s">
        <v>181</v>
      </c>
      <c r="H252" s="177">
        <v>5.3289999999999997</v>
      </c>
      <c r="I252" s="86">
        <v>0</v>
      </c>
      <c r="J252" s="178">
        <f>ROUND(I252*H252,2)</f>
        <v>0</v>
      </c>
      <c r="K252" s="179"/>
      <c r="L252" s="97"/>
      <c r="M252" s="180" t="s">
        <v>1</v>
      </c>
      <c r="N252" s="181" t="s">
        <v>37</v>
      </c>
      <c r="O252" s="182">
        <v>2.702</v>
      </c>
      <c r="P252" s="182">
        <f>O252*H252</f>
        <v>14.398957999999999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U252" s="100"/>
      <c r="V252" s="100"/>
      <c r="W252" s="100"/>
      <c r="X252" s="100"/>
      <c r="Y252" s="100"/>
      <c r="Z252" s="100"/>
      <c r="AA252" s="100"/>
      <c r="AB252" s="100"/>
      <c r="AC252" s="100"/>
      <c r="AD252" s="100"/>
      <c r="AE252" s="100"/>
      <c r="AR252" s="184" t="s">
        <v>129</v>
      </c>
      <c r="AT252" s="184" t="s">
        <v>125</v>
      </c>
      <c r="AU252" s="184" t="s">
        <v>82</v>
      </c>
      <c r="AY252" s="88" t="s">
        <v>124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88" t="s">
        <v>80</v>
      </c>
      <c r="BK252" s="185">
        <f>ROUND(I252*H252,2)</f>
        <v>0</v>
      </c>
      <c r="BL252" s="88" t="s">
        <v>129</v>
      </c>
      <c r="BM252" s="184" t="s">
        <v>1546</v>
      </c>
    </row>
    <row r="253" spans="1:65" s="192" customFormat="1" x14ac:dyDescent="0.2">
      <c r="B253" s="193"/>
      <c r="D253" s="186" t="s">
        <v>131</v>
      </c>
      <c r="E253" s="194" t="s">
        <v>1</v>
      </c>
      <c r="F253" s="195" t="s">
        <v>1547</v>
      </c>
      <c r="H253" s="196">
        <v>0.20399999999999999</v>
      </c>
      <c r="I253" s="278"/>
      <c r="L253" s="193"/>
      <c r="M253" s="197"/>
      <c r="N253" s="198"/>
      <c r="O253" s="198"/>
      <c r="P253" s="198"/>
      <c r="Q253" s="198"/>
      <c r="R253" s="198"/>
      <c r="S253" s="198"/>
      <c r="T253" s="199"/>
      <c r="AT253" s="194" t="s">
        <v>131</v>
      </c>
      <c r="AU253" s="194" t="s">
        <v>82</v>
      </c>
      <c r="AV253" s="192" t="s">
        <v>82</v>
      </c>
      <c r="AW253" s="192" t="s">
        <v>28</v>
      </c>
      <c r="AX253" s="192" t="s">
        <v>72</v>
      </c>
      <c r="AY253" s="194" t="s">
        <v>124</v>
      </c>
    </row>
    <row r="254" spans="1:65" s="192" customFormat="1" x14ac:dyDescent="0.2">
      <c r="B254" s="193"/>
      <c r="D254" s="186" t="s">
        <v>131</v>
      </c>
      <c r="E254" s="194" t="s">
        <v>1</v>
      </c>
      <c r="F254" s="195" t="s">
        <v>1548</v>
      </c>
      <c r="H254" s="196">
        <v>0.15</v>
      </c>
      <c r="L254" s="193"/>
      <c r="M254" s="197"/>
      <c r="N254" s="198"/>
      <c r="O254" s="198"/>
      <c r="P254" s="198"/>
      <c r="Q254" s="198"/>
      <c r="R254" s="198"/>
      <c r="S254" s="198"/>
      <c r="T254" s="199"/>
      <c r="AT254" s="194" t="s">
        <v>131</v>
      </c>
      <c r="AU254" s="194" t="s">
        <v>82</v>
      </c>
      <c r="AV254" s="192" t="s">
        <v>82</v>
      </c>
      <c r="AW254" s="192" t="s">
        <v>28</v>
      </c>
      <c r="AX254" s="192" t="s">
        <v>72</v>
      </c>
      <c r="AY254" s="194" t="s">
        <v>124</v>
      </c>
    </row>
    <row r="255" spans="1:65" s="192" customFormat="1" x14ac:dyDescent="0.2">
      <c r="B255" s="193"/>
      <c r="D255" s="186" t="s">
        <v>131</v>
      </c>
      <c r="E255" s="194" t="s">
        <v>1</v>
      </c>
      <c r="F255" s="195" t="s">
        <v>1549</v>
      </c>
      <c r="H255" s="196">
        <v>0.97499999999999998</v>
      </c>
      <c r="L255" s="193"/>
      <c r="M255" s="197"/>
      <c r="N255" s="198"/>
      <c r="O255" s="198"/>
      <c r="P255" s="198"/>
      <c r="Q255" s="198"/>
      <c r="R255" s="198"/>
      <c r="S255" s="198"/>
      <c r="T255" s="199"/>
      <c r="AT255" s="194" t="s">
        <v>131</v>
      </c>
      <c r="AU255" s="194" t="s">
        <v>82</v>
      </c>
      <c r="AV255" s="192" t="s">
        <v>82</v>
      </c>
      <c r="AW255" s="192" t="s">
        <v>28</v>
      </c>
      <c r="AX255" s="192" t="s">
        <v>72</v>
      </c>
      <c r="AY255" s="194" t="s">
        <v>124</v>
      </c>
    </row>
    <row r="256" spans="1:65" s="192" customFormat="1" x14ac:dyDescent="0.2">
      <c r="B256" s="193"/>
      <c r="D256" s="186" t="s">
        <v>131</v>
      </c>
      <c r="E256" s="194" t="s">
        <v>1</v>
      </c>
      <c r="F256" s="195" t="s">
        <v>1550</v>
      </c>
      <c r="H256" s="196">
        <v>0.375</v>
      </c>
      <c r="L256" s="193"/>
      <c r="M256" s="197"/>
      <c r="N256" s="198"/>
      <c r="O256" s="198"/>
      <c r="P256" s="198"/>
      <c r="Q256" s="198"/>
      <c r="R256" s="198"/>
      <c r="S256" s="198"/>
      <c r="T256" s="199"/>
      <c r="AT256" s="194" t="s">
        <v>131</v>
      </c>
      <c r="AU256" s="194" t="s">
        <v>82</v>
      </c>
      <c r="AV256" s="192" t="s">
        <v>82</v>
      </c>
      <c r="AW256" s="192" t="s">
        <v>28</v>
      </c>
      <c r="AX256" s="192" t="s">
        <v>72</v>
      </c>
      <c r="AY256" s="194" t="s">
        <v>124</v>
      </c>
    </row>
    <row r="257" spans="1:65" s="192" customFormat="1" x14ac:dyDescent="0.2">
      <c r="B257" s="193"/>
      <c r="D257" s="186" t="s">
        <v>131</v>
      </c>
      <c r="E257" s="194" t="s">
        <v>1</v>
      </c>
      <c r="F257" s="195" t="s">
        <v>1551</v>
      </c>
      <c r="H257" s="196">
        <v>0.3</v>
      </c>
      <c r="L257" s="193"/>
      <c r="M257" s="197"/>
      <c r="N257" s="198"/>
      <c r="O257" s="198"/>
      <c r="P257" s="198"/>
      <c r="Q257" s="198"/>
      <c r="R257" s="198"/>
      <c r="S257" s="198"/>
      <c r="T257" s="199"/>
      <c r="AT257" s="194" t="s">
        <v>131</v>
      </c>
      <c r="AU257" s="194" t="s">
        <v>82</v>
      </c>
      <c r="AV257" s="192" t="s">
        <v>82</v>
      </c>
      <c r="AW257" s="192" t="s">
        <v>28</v>
      </c>
      <c r="AX257" s="192" t="s">
        <v>72</v>
      </c>
      <c r="AY257" s="194" t="s">
        <v>124</v>
      </c>
    </row>
    <row r="258" spans="1:65" s="192" customFormat="1" x14ac:dyDescent="0.2">
      <c r="B258" s="193"/>
      <c r="D258" s="186" t="s">
        <v>131</v>
      </c>
      <c r="E258" s="194" t="s">
        <v>1</v>
      </c>
      <c r="F258" s="195" t="s">
        <v>1552</v>
      </c>
      <c r="H258" s="196">
        <v>0.15</v>
      </c>
      <c r="L258" s="193"/>
      <c r="M258" s="197"/>
      <c r="N258" s="198"/>
      <c r="O258" s="198"/>
      <c r="P258" s="198"/>
      <c r="Q258" s="198"/>
      <c r="R258" s="198"/>
      <c r="S258" s="198"/>
      <c r="T258" s="199"/>
      <c r="AT258" s="194" t="s">
        <v>131</v>
      </c>
      <c r="AU258" s="194" t="s">
        <v>82</v>
      </c>
      <c r="AV258" s="192" t="s">
        <v>82</v>
      </c>
      <c r="AW258" s="192" t="s">
        <v>28</v>
      </c>
      <c r="AX258" s="192" t="s">
        <v>72</v>
      </c>
      <c r="AY258" s="194" t="s">
        <v>124</v>
      </c>
    </row>
    <row r="259" spans="1:65" s="192" customFormat="1" x14ac:dyDescent="0.2">
      <c r="B259" s="193"/>
      <c r="D259" s="186" t="s">
        <v>131</v>
      </c>
      <c r="E259" s="194" t="s">
        <v>1</v>
      </c>
      <c r="F259" s="195" t="s">
        <v>1553</v>
      </c>
      <c r="H259" s="196">
        <v>0.375</v>
      </c>
      <c r="L259" s="193"/>
      <c r="M259" s="197"/>
      <c r="N259" s="198"/>
      <c r="O259" s="198"/>
      <c r="P259" s="198"/>
      <c r="Q259" s="198"/>
      <c r="R259" s="198"/>
      <c r="S259" s="198"/>
      <c r="T259" s="199"/>
      <c r="AT259" s="194" t="s">
        <v>131</v>
      </c>
      <c r="AU259" s="194" t="s">
        <v>82</v>
      </c>
      <c r="AV259" s="192" t="s">
        <v>82</v>
      </c>
      <c r="AW259" s="192" t="s">
        <v>28</v>
      </c>
      <c r="AX259" s="192" t="s">
        <v>72</v>
      </c>
      <c r="AY259" s="194" t="s">
        <v>124</v>
      </c>
    </row>
    <row r="260" spans="1:65" s="192" customFormat="1" x14ac:dyDescent="0.2">
      <c r="B260" s="193"/>
      <c r="D260" s="186" t="s">
        <v>131</v>
      </c>
      <c r="E260" s="194" t="s">
        <v>1</v>
      </c>
      <c r="F260" s="195" t="s">
        <v>1554</v>
      </c>
      <c r="H260" s="196">
        <v>0.25</v>
      </c>
      <c r="L260" s="193"/>
      <c r="M260" s="197"/>
      <c r="N260" s="198"/>
      <c r="O260" s="198"/>
      <c r="P260" s="198"/>
      <c r="Q260" s="198"/>
      <c r="R260" s="198"/>
      <c r="S260" s="198"/>
      <c r="T260" s="199"/>
      <c r="AT260" s="194" t="s">
        <v>131</v>
      </c>
      <c r="AU260" s="194" t="s">
        <v>82</v>
      </c>
      <c r="AV260" s="192" t="s">
        <v>82</v>
      </c>
      <c r="AW260" s="192" t="s">
        <v>28</v>
      </c>
      <c r="AX260" s="192" t="s">
        <v>72</v>
      </c>
      <c r="AY260" s="194" t="s">
        <v>124</v>
      </c>
    </row>
    <row r="261" spans="1:65" s="192" customFormat="1" x14ac:dyDescent="0.2">
      <c r="B261" s="193"/>
      <c r="D261" s="186" t="s">
        <v>131</v>
      </c>
      <c r="E261" s="194" t="s">
        <v>1</v>
      </c>
      <c r="F261" s="195" t="s">
        <v>1555</v>
      </c>
      <c r="H261" s="196">
        <v>0.3</v>
      </c>
      <c r="L261" s="193"/>
      <c r="M261" s="197"/>
      <c r="N261" s="198"/>
      <c r="O261" s="198"/>
      <c r="P261" s="198"/>
      <c r="Q261" s="198"/>
      <c r="R261" s="198"/>
      <c r="S261" s="198"/>
      <c r="T261" s="199"/>
      <c r="AT261" s="194" t="s">
        <v>131</v>
      </c>
      <c r="AU261" s="194" t="s">
        <v>82</v>
      </c>
      <c r="AV261" s="192" t="s">
        <v>82</v>
      </c>
      <c r="AW261" s="192" t="s">
        <v>28</v>
      </c>
      <c r="AX261" s="192" t="s">
        <v>72</v>
      </c>
      <c r="AY261" s="194" t="s">
        <v>124</v>
      </c>
    </row>
    <row r="262" spans="1:65" s="192" customFormat="1" x14ac:dyDescent="0.2">
      <c r="B262" s="193"/>
      <c r="D262" s="186" t="s">
        <v>131</v>
      </c>
      <c r="E262" s="194" t="s">
        <v>1</v>
      </c>
      <c r="F262" s="195" t="s">
        <v>1556</v>
      </c>
      <c r="H262" s="196">
        <v>0.3</v>
      </c>
      <c r="L262" s="193"/>
      <c r="M262" s="197"/>
      <c r="N262" s="198"/>
      <c r="O262" s="198"/>
      <c r="P262" s="198"/>
      <c r="Q262" s="198"/>
      <c r="R262" s="198"/>
      <c r="S262" s="198"/>
      <c r="T262" s="199"/>
      <c r="AT262" s="194" t="s">
        <v>131</v>
      </c>
      <c r="AU262" s="194" t="s">
        <v>82</v>
      </c>
      <c r="AV262" s="192" t="s">
        <v>82</v>
      </c>
      <c r="AW262" s="192" t="s">
        <v>28</v>
      </c>
      <c r="AX262" s="192" t="s">
        <v>72</v>
      </c>
      <c r="AY262" s="194" t="s">
        <v>124</v>
      </c>
    </row>
    <row r="263" spans="1:65" s="192" customFormat="1" x14ac:dyDescent="0.2">
      <c r="B263" s="193"/>
      <c r="D263" s="186" t="s">
        <v>131</v>
      </c>
      <c r="E263" s="194" t="s">
        <v>1</v>
      </c>
      <c r="F263" s="195" t="s">
        <v>1557</v>
      </c>
      <c r="H263" s="196">
        <v>1.425</v>
      </c>
      <c r="L263" s="193"/>
      <c r="M263" s="197"/>
      <c r="N263" s="198"/>
      <c r="O263" s="198"/>
      <c r="P263" s="198"/>
      <c r="Q263" s="198"/>
      <c r="R263" s="198"/>
      <c r="S263" s="198"/>
      <c r="T263" s="199"/>
      <c r="AT263" s="194" t="s">
        <v>131</v>
      </c>
      <c r="AU263" s="194" t="s">
        <v>82</v>
      </c>
      <c r="AV263" s="192" t="s">
        <v>82</v>
      </c>
      <c r="AW263" s="192" t="s">
        <v>28</v>
      </c>
      <c r="AX263" s="192" t="s">
        <v>72</v>
      </c>
      <c r="AY263" s="194" t="s">
        <v>124</v>
      </c>
    </row>
    <row r="264" spans="1:65" s="192" customFormat="1" x14ac:dyDescent="0.2">
      <c r="B264" s="193"/>
      <c r="D264" s="186" t="s">
        <v>131</v>
      </c>
      <c r="E264" s="194" t="s">
        <v>1</v>
      </c>
      <c r="F264" s="195" t="s">
        <v>1558</v>
      </c>
      <c r="H264" s="196">
        <v>0.22500000000000001</v>
      </c>
      <c r="L264" s="193"/>
      <c r="M264" s="197"/>
      <c r="N264" s="198"/>
      <c r="O264" s="198"/>
      <c r="P264" s="198"/>
      <c r="Q264" s="198"/>
      <c r="R264" s="198"/>
      <c r="S264" s="198"/>
      <c r="T264" s="199"/>
      <c r="AT264" s="194" t="s">
        <v>131</v>
      </c>
      <c r="AU264" s="194" t="s">
        <v>82</v>
      </c>
      <c r="AV264" s="192" t="s">
        <v>82</v>
      </c>
      <c r="AW264" s="192" t="s">
        <v>28</v>
      </c>
      <c r="AX264" s="192" t="s">
        <v>72</v>
      </c>
      <c r="AY264" s="194" t="s">
        <v>124</v>
      </c>
    </row>
    <row r="265" spans="1:65" s="192" customFormat="1" x14ac:dyDescent="0.2">
      <c r="B265" s="193"/>
      <c r="D265" s="186" t="s">
        <v>131</v>
      </c>
      <c r="E265" s="194" t="s">
        <v>1</v>
      </c>
      <c r="F265" s="195" t="s">
        <v>1559</v>
      </c>
      <c r="H265" s="196">
        <v>0.3</v>
      </c>
      <c r="L265" s="193"/>
      <c r="M265" s="197"/>
      <c r="N265" s="198"/>
      <c r="O265" s="198"/>
      <c r="P265" s="198"/>
      <c r="Q265" s="198"/>
      <c r="R265" s="198"/>
      <c r="S265" s="198"/>
      <c r="T265" s="199"/>
      <c r="AT265" s="194" t="s">
        <v>131</v>
      </c>
      <c r="AU265" s="194" t="s">
        <v>82</v>
      </c>
      <c r="AV265" s="192" t="s">
        <v>82</v>
      </c>
      <c r="AW265" s="192" t="s">
        <v>28</v>
      </c>
      <c r="AX265" s="192" t="s">
        <v>72</v>
      </c>
      <c r="AY265" s="194" t="s">
        <v>124</v>
      </c>
    </row>
    <row r="266" spans="1:65" s="210" customFormat="1" x14ac:dyDescent="0.2">
      <c r="B266" s="211"/>
      <c r="D266" s="186" t="s">
        <v>131</v>
      </c>
      <c r="E266" s="212" t="s">
        <v>1</v>
      </c>
      <c r="F266" s="213" t="s">
        <v>140</v>
      </c>
      <c r="H266" s="214">
        <v>5.3289999999999988</v>
      </c>
      <c r="L266" s="211"/>
      <c r="M266" s="215"/>
      <c r="N266" s="216"/>
      <c r="O266" s="216"/>
      <c r="P266" s="216"/>
      <c r="Q266" s="216"/>
      <c r="R266" s="216"/>
      <c r="S266" s="216"/>
      <c r="T266" s="217"/>
      <c r="AT266" s="212" t="s">
        <v>131</v>
      </c>
      <c r="AU266" s="212" t="s">
        <v>82</v>
      </c>
      <c r="AV266" s="210" t="s">
        <v>129</v>
      </c>
      <c r="AW266" s="210" t="s">
        <v>28</v>
      </c>
      <c r="AX266" s="210" t="s">
        <v>80</v>
      </c>
      <c r="AY266" s="212" t="s">
        <v>124</v>
      </c>
    </row>
    <row r="267" spans="1:65" s="99" customFormat="1" ht="21.75" customHeight="1" x14ac:dyDescent="0.2">
      <c r="A267" s="100"/>
      <c r="B267" s="97"/>
      <c r="C267" s="173" t="s">
        <v>385</v>
      </c>
      <c r="D267" s="173" t="s">
        <v>125</v>
      </c>
      <c r="E267" s="174" t="s">
        <v>1560</v>
      </c>
      <c r="F267" s="175" t="s">
        <v>1561</v>
      </c>
      <c r="G267" s="176" t="s">
        <v>181</v>
      </c>
      <c r="H267" s="177">
        <v>79.730999999999995</v>
      </c>
      <c r="I267" s="86">
        <v>0</v>
      </c>
      <c r="J267" s="178">
        <f>ROUND(I267*H267,2)</f>
        <v>0</v>
      </c>
      <c r="K267" s="179"/>
      <c r="L267" s="97"/>
      <c r="M267" s="180" t="s">
        <v>1</v>
      </c>
      <c r="N267" s="181" t="s">
        <v>37</v>
      </c>
      <c r="O267" s="182">
        <v>0.60499999999999998</v>
      </c>
      <c r="P267" s="182">
        <f>O267*H267</f>
        <v>48.237254999999998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00"/>
      <c r="AE267" s="100"/>
      <c r="AR267" s="184" t="s">
        <v>129</v>
      </c>
      <c r="AT267" s="184" t="s">
        <v>125</v>
      </c>
      <c r="AU267" s="184" t="s">
        <v>82</v>
      </c>
      <c r="AY267" s="88" t="s">
        <v>124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88" t="s">
        <v>80</v>
      </c>
      <c r="BK267" s="185">
        <f>ROUND(I267*H267,2)</f>
        <v>0</v>
      </c>
      <c r="BL267" s="88" t="s">
        <v>129</v>
      </c>
      <c r="BM267" s="184" t="s">
        <v>1562</v>
      </c>
    </row>
    <row r="268" spans="1:65" s="192" customFormat="1" x14ac:dyDescent="0.2">
      <c r="B268" s="193"/>
      <c r="D268" s="186" t="s">
        <v>131</v>
      </c>
      <c r="E268" s="194" t="s">
        <v>1</v>
      </c>
      <c r="F268" s="195" t="s">
        <v>1563</v>
      </c>
      <c r="H268" s="196">
        <v>0.248</v>
      </c>
      <c r="L268" s="193"/>
      <c r="M268" s="197"/>
      <c r="N268" s="198"/>
      <c r="O268" s="198"/>
      <c r="P268" s="198"/>
      <c r="Q268" s="198"/>
      <c r="R268" s="198"/>
      <c r="S268" s="198"/>
      <c r="T268" s="199"/>
      <c r="AT268" s="194" t="s">
        <v>131</v>
      </c>
      <c r="AU268" s="194" t="s">
        <v>82</v>
      </c>
      <c r="AV268" s="192" t="s">
        <v>82</v>
      </c>
      <c r="AW268" s="192" t="s">
        <v>28</v>
      </c>
      <c r="AX268" s="192" t="s">
        <v>72</v>
      </c>
      <c r="AY268" s="194" t="s">
        <v>124</v>
      </c>
    </row>
    <row r="269" spans="1:65" s="192" customFormat="1" x14ac:dyDescent="0.2">
      <c r="B269" s="193"/>
      <c r="D269" s="186" t="s">
        <v>131</v>
      </c>
      <c r="E269" s="194" t="s">
        <v>1</v>
      </c>
      <c r="F269" s="195" t="s">
        <v>1564</v>
      </c>
      <c r="H269" s="196">
        <v>1.0649999999999999</v>
      </c>
      <c r="L269" s="193"/>
      <c r="M269" s="197"/>
      <c r="N269" s="198"/>
      <c r="O269" s="198"/>
      <c r="P269" s="198"/>
      <c r="Q269" s="198"/>
      <c r="R269" s="198"/>
      <c r="S269" s="198"/>
      <c r="T269" s="199"/>
      <c r="AT269" s="194" t="s">
        <v>131</v>
      </c>
      <c r="AU269" s="194" t="s">
        <v>82</v>
      </c>
      <c r="AV269" s="192" t="s">
        <v>82</v>
      </c>
      <c r="AW269" s="192" t="s">
        <v>28</v>
      </c>
      <c r="AX269" s="192" t="s">
        <v>72</v>
      </c>
      <c r="AY269" s="194" t="s">
        <v>124</v>
      </c>
    </row>
    <row r="270" spans="1:65" s="192" customFormat="1" x14ac:dyDescent="0.2">
      <c r="B270" s="193"/>
      <c r="D270" s="186" t="s">
        <v>131</v>
      </c>
      <c r="E270" s="194" t="s">
        <v>1</v>
      </c>
      <c r="F270" s="195" t="s">
        <v>1565</v>
      </c>
      <c r="H270" s="196">
        <v>1.0720000000000001</v>
      </c>
      <c r="L270" s="193"/>
      <c r="M270" s="197"/>
      <c r="N270" s="198"/>
      <c r="O270" s="198"/>
      <c r="P270" s="198"/>
      <c r="Q270" s="198"/>
      <c r="R270" s="198"/>
      <c r="S270" s="198"/>
      <c r="T270" s="199"/>
      <c r="AT270" s="194" t="s">
        <v>131</v>
      </c>
      <c r="AU270" s="194" t="s">
        <v>82</v>
      </c>
      <c r="AV270" s="192" t="s">
        <v>82</v>
      </c>
      <c r="AW270" s="192" t="s">
        <v>28</v>
      </c>
      <c r="AX270" s="192" t="s">
        <v>72</v>
      </c>
      <c r="AY270" s="194" t="s">
        <v>124</v>
      </c>
    </row>
    <row r="271" spans="1:65" s="192" customFormat="1" x14ac:dyDescent="0.2">
      <c r="B271" s="193"/>
      <c r="D271" s="186" t="s">
        <v>131</v>
      </c>
      <c r="E271" s="194" t="s">
        <v>1</v>
      </c>
      <c r="F271" s="195" t="s">
        <v>1566</v>
      </c>
      <c r="H271" s="196">
        <v>6.8029999999999999</v>
      </c>
      <c r="L271" s="193"/>
      <c r="M271" s="197"/>
      <c r="N271" s="198"/>
      <c r="O271" s="198"/>
      <c r="P271" s="198"/>
      <c r="Q271" s="198"/>
      <c r="R271" s="198"/>
      <c r="S271" s="198"/>
      <c r="T271" s="199"/>
      <c r="AT271" s="194" t="s">
        <v>131</v>
      </c>
      <c r="AU271" s="194" t="s">
        <v>82</v>
      </c>
      <c r="AV271" s="192" t="s">
        <v>82</v>
      </c>
      <c r="AW271" s="192" t="s">
        <v>28</v>
      </c>
      <c r="AX271" s="192" t="s">
        <v>72</v>
      </c>
      <c r="AY271" s="194" t="s">
        <v>124</v>
      </c>
    </row>
    <row r="272" spans="1:65" s="192" customFormat="1" x14ac:dyDescent="0.2">
      <c r="B272" s="193"/>
      <c r="D272" s="186" t="s">
        <v>131</v>
      </c>
      <c r="E272" s="194" t="s">
        <v>1</v>
      </c>
      <c r="F272" s="195" t="s">
        <v>1567</v>
      </c>
      <c r="H272" s="196">
        <v>6.33</v>
      </c>
      <c r="L272" s="193"/>
      <c r="M272" s="197"/>
      <c r="N272" s="198"/>
      <c r="O272" s="198"/>
      <c r="P272" s="198"/>
      <c r="Q272" s="198"/>
      <c r="R272" s="198"/>
      <c r="S272" s="198"/>
      <c r="T272" s="199"/>
      <c r="AT272" s="194" t="s">
        <v>131</v>
      </c>
      <c r="AU272" s="194" t="s">
        <v>82</v>
      </c>
      <c r="AV272" s="192" t="s">
        <v>82</v>
      </c>
      <c r="AW272" s="192" t="s">
        <v>28</v>
      </c>
      <c r="AX272" s="192" t="s">
        <v>72</v>
      </c>
      <c r="AY272" s="194" t="s">
        <v>124</v>
      </c>
    </row>
    <row r="273" spans="2:51" s="192" customFormat="1" x14ac:dyDescent="0.2">
      <c r="B273" s="193"/>
      <c r="D273" s="186" t="s">
        <v>131</v>
      </c>
      <c r="E273" s="194" t="s">
        <v>1</v>
      </c>
      <c r="F273" s="195" t="s">
        <v>1568</v>
      </c>
      <c r="H273" s="196">
        <v>0.48799999999999999</v>
      </c>
      <c r="L273" s="193"/>
      <c r="M273" s="197"/>
      <c r="N273" s="198"/>
      <c r="O273" s="198"/>
      <c r="P273" s="198"/>
      <c r="Q273" s="198"/>
      <c r="R273" s="198"/>
      <c r="S273" s="198"/>
      <c r="T273" s="199"/>
      <c r="AT273" s="194" t="s">
        <v>131</v>
      </c>
      <c r="AU273" s="194" t="s">
        <v>82</v>
      </c>
      <c r="AV273" s="192" t="s">
        <v>82</v>
      </c>
      <c r="AW273" s="192" t="s">
        <v>28</v>
      </c>
      <c r="AX273" s="192" t="s">
        <v>72</v>
      </c>
      <c r="AY273" s="194" t="s">
        <v>124</v>
      </c>
    </row>
    <row r="274" spans="2:51" s="192" customFormat="1" x14ac:dyDescent="0.2">
      <c r="B274" s="193"/>
      <c r="D274" s="186" t="s">
        <v>131</v>
      </c>
      <c r="E274" s="194" t="s">
        <v>1</v>
      </c>
      <c r="F274" s="195" t="s">
        <v>1569</v>
      </c>
      <c r="H274" s="196">
        <v>2.74</v>
      </c>
      <c r="L274" s="193"/>
      <c r="M274" s="197"/>
      <c r="N274" s="198"/>
      <c r="O274" s="198"/>
      <c r="P274" s="198"/>
      <c r="Q274" s="198"/>
      <c r="R274" s="198"/>
      <c r="S274" s="198"/>
      <c r="T274" s="199"/>
      <c r="AT274" s="194" t="s">
        <v>131</v>
      </c>
      <c r="AU274" s="194" t="s">
        <v>82</v>
      </c>
      <c r="AV274" s="192" t="s">
        <v>82</v>
      </c>
      <c r="AW274" s="192" t="s">
        <v>28</v>
      </c>
      <c r="AX274" s="192" t="s">
        <v>72</v>
      </c>
      <c r="AY274" s="194" t="s">
        <v>124</v>
      </c>
    </row>
    <row r="275" spans="2:51" s="192" customFormat="1" x14ac:dyDescent="0.2">
      <c r="B275" s="193"/>
      <c r="D275" s="186" t="s">
        <v>131</v>
      </c>
      <c r="E275" s="194" t="s">
        <v>1</v>
      </c>
      <c r="F275" s="195" t="s">
        <v>1570</v>
      </c>
      <c r="H275" s="196">
        <v>0.875</v>
      </c>
      <c r="L275" s="193"/>
      <c r="M275" s="197"/>
      <c r="N275" s="198"/>
      <c r="O275" s="198"/>
      <c r="P275" s="198"/>
      <c r="Q275" s="198"/>
      <c r="R275" s="198"/>
      <c r="S275" s="198"/>
      <c r="T275" s="199"/>
      <c r="AT275" s="194" t="s">
        <v>131</v>
      </c>
      <c r="AU275" s="194" t="s">
        <v>82</v>
      </c>
      <c r="AV275" s="192" t="s">
        <v>82</v>
      </c>
      <c r="AW275" s="192" t="s">
        <v>28</v>
      </c>
      <c r="AX275" s="192" t="s">
        <v>72</v>
      </c>
      <c r="AY275" s="194" t="s">
        <v>124</v>
      </c>
    </row>
    <row r="276" spans="2:51" s="192" customFormat="1" x14ac:dyDescent="0.2">
      <c r="B276" s="193"/>
      <c r="D276" s="186" t="s">
        <v>131</v>
      </c>
      <c r="E276" s="194" t="s">
        <v>1</v>
      </c>
      <c r="F276" s="195" t="s">
        <v>1571</v>
      </c>
      <c r="H276" s="196">
        <v>4.9950000000000001</v>
      </c>
      <c r="L276" s="193"/>
      <c r="M276" s="197"/>
      <c r="N276" s="198"/>
      <c r="O276" s="198"/>
      <c r="P276" s="198"/>
      <c r="Q276" s="198"/>
      <c r="R276" s="198"/>
      <c r="S276" s="198"/>
      <c r="T276" s="199"/>
      <c r="AT276" s="194" t="s">
        <v>131</v>
      </c>
      <c r="AU276" s="194" t="s">
        <v>82</v>
      </c>
      <c r="AV276" s="192" t="s">
        <v>82</v>
      </c>
      <c r="AW276" s="192" t="s">
        <v>28</v>
      </c>
      <c r="AX276" s="192" t="s">
        <v>72</v>
      </c>
      <c r="AY276" s="194" t="s">
        <v>124</v>
      </c>
    </row>
    <row r="277" spans="2:51" s="192" customFormat="1" x14ac:dyDescent="0.2">
      <c r="B277" s="193"/>
      <c r="D277" s="186" t="s">
        <v>131</v>
      </c>
      <c r="E277" s="194" t="s">
        <v>1</v>
      </c>
      <c r="F277" s="195" t="s">
        <v>1572</v>
      </c>
      <c r="H277" s="196">
        <v>4.0140000000000002</v>
      </c>
      <c r="L277" s="193"/>
      <c r="M277" s="197"/>
      <c r="N277" s="198"/>
      <c r="O277" s="198"/>
      <c r="P277" s="198"/>
      <c r="Q277" s="198"/>
      <c r="R277" s="198"/>
      <c r="S277" s="198"/>
      <c r="T277" s="199"/>
      <c r="AT277" s="194" t="s">
        <v>131</v>
      </c>
      <c r="AU277" s="194" t="s">
        <v>82</v>
      </c>
      <c r="AV277" s="192" t="s">
        <v>82</v>
      </c>
      <c r="AW277" s="192" t="s">
        <v>28</v>
      </c>
      <c r="AX277" s="192" t="s">
        <v>72</v>
      </c>
      <c r="AY277" s="194" t="s">
        <v>124</v>
      </c>
    </row>
    <row r="278" spans="2:51" s="192" customFormat="1" x14ac:dyDescent="0.2">
      <c r="B278" s="193"/>
      <c r="D278" s="186" t="s">
        <v>131</v>
      </c>
      <c r="E278" s="194" t="s">
        <v>1</v>
      </c>
      <c r="F278" s="195" t="s">
        <v>1573</v>
      </c>
      <c r="H278" s="196">
        <v>4.569</v>
      </c>
      <c r="L278" s="193"/>
      <c r="M278" s="197"/>
      <c r="N278" s="198"/>
      <c r="O278" s="198"/>
      <c r="P278" s="198"/>
      <c r="Q278" s="198"/>
      <c r="R278" s="198"/>
      <c r="S278" s="198"/>
      <c r="T278" s="199"/>
      <c r="AT278" s="194" t="s">
        <v>131</v>
      </c>
      <c r="AU278" s="194" t="s">
        <v>82</v>
      </c>
      <c r="AV278" s="192" t="s">
        <v>82</v>
      </c>
      <c r="AW278" s="192" t="s">
        <v>28</v>
      </c>
      <c r="AX278" s="192" t="s">
        <v>72</v>
      </c>
      <c r="AY278" s="194" t="s">
        <v>124</v>
      </c>
    </row>
    <row r="279" spans="2:51" s="192" customFormat="1" x14ac:dyDescent="0.2">
      <c r="B279" s="193"/>
      <c r="D279" s="186" t="s">
        <v>131</v>
      </c>
      <c r="E279" s="194" t="s">
        <v>1</v>
      </c>
      <c r="F279" s="195" t="s">
        <v>1574</v>
      </c>
      <c r="H279" s="196">
        <v>0.93799999999999994</v>
      </c>
      <c r="L279" s="193"/>
      <c r="M279" s="197"/>
      <c r="N279" s="198"/>
      <c r="O279" s="198"/>
      <c r="P279" s="198"/>
      <c r="Q279" s="198"/>
      <c r="R279" s="198"/>
      <c r="S279" s="198"/>
      <c r="T279" s="199"/>
      <c r="AT279" s="194" t="s">
        <v>131</v>
      </c>
      <c r="AU279" s="194" t="s">
        <v>82</v>
      </c>
      <c r="AV279" s="192" t="s">
        <v>82</v>
      </c>
      <c r="AW279" s="192" t="s">
        <v>28</v>
      </c>
      <c r="AX279" s="192" t="s">
        <v>72</v>
      </c>
      <c r="AY279" s="194" t="s">
        <v>124</v>
      </c>
    </row>
    <row r="280" spans="2:51" s="192" customFormat="1" x14ac:dyDescent="0.2">
      <c r="B280" s="193"/>
      <c r="D280" s="186" t="s">
        <v>131</v>
      </c>
      <c r="E280" s="194" t="s">
        <v>1</v>
      </c>
      <c r="F280" s="195" t="s">
        <v>1575</v>
      </c>
      <c r="H280" s="196">
        <v>6.4370000000000003</v>
      </c>
      <c r="L280" s="193"/>
      <c r="M280" s="197"/>
      <c r="N280" s="198"/>
      <c r="O280" s="198"/>
      <c r="P280" s="198"/>
      <c r="Q280" s="198"/>
      <c r="R280" s="198"/>
      <c r="S280" s="198"/>
      <c r="T280" s="199"/>
      <c r="AT280" s="194" t="s">
        <v>131</v>
      </c>
      <c r="AU280" s="194" t="s">
        <v>82</v>
      </c>
      <c r="AV280" s="192" t="s">
        <v>82</v>
      </c>
      <c r="AW280" s="192" t="s">
        <v>28</v>
      </c>
      <c r="AX280" s="192" t="s">
        <v>72</v>
      </c>
      <c r="AY280" s="194" t="s">
        <v>124</v>
      </c>
    </row>
    <row r="281" spans="2:51" s="192" customFormat="1" x14ac:dyDescent="0.2">
      <c r="B281" s="193"/>
      <c r="D281" s="186" t="s">
        <v>131</v>
      </c>
      <c r="E281" s="194" t="s">
        <v>1</v>
      </c>
      <c r="F281" s="195" t="s">
        <v>1576</v>
      </c>
      <c r="H281" s="196">
        <v>1.1080000000000001</v>
      </c>
      <c r="L281" s="193"/>
      <c r="M281" s="197"/>
      <c r="N281" s="198"/>
      <c r="O281" s="198"/>
      <c r="P281" s="198"/>
      <c r="Q281" s="198"/>
      <c r="R281" s="198"/>
      <c r="S281" s="198"/>
      <c r="T281" s="199"/>
      <c r="AT281" s="194" t="s">
        <v>131</v>
      </c>
      <c r="AU281" s="194" t="s">
        <v>82</v>
      </c>
      <c r="AV281" s="192" t="s">
        <v>82</v>
      </c>
      <c r="AW281" s="192" t="s">
        <v>28</v>
      </c>
      <c r="AX281" s="192" t="s">
        <v>72</v>
      </c>
      <c r="AY281" s="194" t="s">
        <v>124</v>
      </c>
    </row>
    <row r="282" spans="2:51" s="192" customFormat="1" x14ac:dyDescent="0.2">
      <c r="B282" s="193"/>
      <c r="D282" s="186" t="s">
        <v>131</v>
      </c>
      <c r="E282" s="194" t="s">
        <v>1</v>
      </c>
      <c r="F282" s="195" t="s">
        <v>1577</v>
      </c>
      <c r="H282" s="196">
        <v>4.3879999999999999</v>
      </c>
      <c r="L282" s="193"/>
      <c r="M282" s="197"/>
      <c r="N282" s="198"/>
      <c r="O282" s="198"/>
      <c r="P282" s="198"/>
      <c r="Q282" s="198"/>
      <c r="R282" s="198"/>
      <c r="S282" s="198"/>
      <c r="T282" s="199"/>
      <c r="AT282" s="194" t="s">
        <v>131</v>
      </c>
      <c r="AU282" s="194" t="s">
        <v>82</v>
      </c>
      <c r="AV282" s="192" t="s">
        <v>82</v>
      </c>
      <c r="AW282" s="192" t="s">
        <v>28</v>
      </c>
      <c r="AX282" s="192" t="s">
        <v>72</v>
      </c>
      <c r="AY282" s="194" t="s">
        <v>124</v>
      </c>
    </row>
    <row r="283" spans="2:51" s="192" customFormat="1" x14ac:dyDescent="0.2">
      <c r="B283" s="193"/>
      <c r="D283" s="186" t="s">
        <v>131</v>
      </c>
      <c r="E283" s="194" t="s">
        <v>1</v>
      </c>
      <c r="F283" s="195" t="s">
        <v>1578</v>
      </c>
      <c r="H283" s="196">
        <v>2.903</v>
      </c>
      <c r="L283" s="193"/>
      <c r="M283" s="197"/>
      <c r="N283" s="198"/>
      <c r="O283" s="198"/>
      <c r="P283" s="198"/>
      <c r="Q283" s="198"/>
      <c r="R283" s="198"/>
      <c r="S283" s="198"/>
      <c r="T283" s="199"/>
      <c r="AT283" s="194" t="s">
        <v>131</v>
      </c>
      <c r="AU283" s="194" t="s">
        <v>82</v>
      </c>
      <c r="AV283" s="192" t="s">
        <v>82</v>
      </c>
      <c r="AW283" s="192" t="s">
        <v>28</v>
      </c>
      <c r="AX283" s="192" t="s">
        <v>72</v>
      </c>
      <c r="AY283" s="194" t="s">
        <v>124</v>
      </c>
    </row>
    <row r="284" spans="2:51" s="192" customFormat="1" x14ac:dyDescent="0.2">
      <c r="B284" s="193"/>
      <c r="D284" s="186" t="s">
        <v>131</v>
      </c>
      <c r="E284" s="194" t="s">
        <v>1</v>
      </c>
      <c r="F284" s="195" t="s">
        <v>1579</v>
      </c>
      <c r="H284" s="196">
        <v>0.21299999999999999</v>
      </c>
      <c r="L284" s="193"/>
      <c r="M284" s="197"/>
      <c r="N284" s="198"/>
      <c r="O284" s="198"/>
      <c r="P284" s="198"/>
      <c r="Q284" s="198"/>
      <c r="R284" s="198"/>
      <c r="S284" s="198"/>
      <c r="T284" s="199"/>
      <c r="AT284" s="194" t="s">
        <v>131</v>
      </c>
      <c r="AU284" s="194" t="s">
        <v>82</v>
      </c>
      <c r="AV284" s="192" t="s">
        <v>82</v>
      </c>
      <c r="AW284" s="192" t="s">
        <v>28</v>
      </c>
      <c r="AX284" s="192" t="s">
        <v>72</v>
      </c>
      <c r="AY284" s="194" t="s">
        <v>124</v>
      </c>
    </row>
    <row r="285" spans="2:51" s="192" customFormat="1" x14ac:dyDescent="0.2">
      <c r="B285" s="193"/>
      <c r="D285" s="186" t="s">
        <v>131</v>
      </c>
      <c r="E285" s="194" t="s">
        <v>1</v>
      </c>
      <c r="F285" s="195" t="s">
        <v>1580</v>
      </c>
      <c r="H285" s="196">
        <v>4.8600000000000003</v>
      </c>
      <c r="L285" s="193"/>
      <c r="M285" s="197"/>
      <c r="N285" s="198"/>
      <c r="O285" s="198"/>
      <c r="P285" s="198"/>
      <c r="Q285" s="198"/>
      <c r="R285" s="198"/>
      <c r="S285" s="198"/>
      <c r="T285" s="199"/>
      <c r="AT285" s="194" t="s">
        <v>131</v>
      </c>
      <c r="AU285" s="194" t="s">
        <v>82</v>
      </c>
      <c r="AV285" s="192" t="s">
        <v>82</v>
      </c>
      <c r="AW285" s="192" t="s">
        <v>28</v>
      </c>
      <c r="AX285" s="192" t="s">
        <v>72</v>
      </c>
      <c r="AY285" s="194" t="s">
        <v>124</v>
      </c>
    </row>
    <row r="286" spans="2:51" s="192" customFormat="1" x14ac:dyDescent="0.2">
      <c r="B286" s="193"/>
      <c r="D286" s="186" t="s">
        <v>131</v>
      </c>
      <c r="E286" s="194" t="s">
        <v>1</v>
      </c>
      <c r="F286" s="195" t="s">
        <v>1581</v>
      </c>
      <c r="H286" s="196">
        <v>1.56</v>
      </c>
      <c r="L286" s="193"/>
      <c r="M286" s="197"/>
      <c r="N286" s="198"/>
      <c r="O286" s="198"/>
      <c r="P286" s="198"/>
      <c r="Q286" s="198"/>
      <c r="R286" s="198"/>
      <c r="S286" s="198"/>
      <c r="T286" s="199"/>
      <c r="AT286" s="194" t="s">
        <v>131</v>
      </c>
      <c r="AU286" s="194" t="s">
        <v>82</v>
      </c>
      <c r="AV286" s="192" t="s">
        <v>82</v>
      </c>
      <c r="AW286" s="192" t="s">
        <v>28</v>
      </c>
      <c r="AX286" s="192" t="s">
        <v>72</v>
      </c>
      <c r="AY286" s="194" t="s">
        <v>124</v>
      </c>
    </row>
    <row r="287" spans="2:51" s="192" customFormat="1" x14ac:dyDescent="0.2">
      <c r="B287" s="193"/>
      <c r="D287" s="186" t="s">
        <v>131</v>
      </c>
      <c r="E287" s="194" t="s">
        <v>1</v>
      </c>
      <c r="F287" s="195" t="s">
        <v>1582</v>
      </c>
      <c r="H287" s="196">
        <v>7.8339999999999996</v>
      </c>
      <c r="L287" s="193"/>
      <c r="M287" s="197"/>
      <c r="N287" s="198"/>
      <c r="O287" s="198"/>
      <c r="P287" s="198"/>
      <c r="Q287" s="198"/>
      <c r="R287" s="198"/>
      <c r="S287" s="198"/>
      <c r="T287" s="199"/>
      <c r="AT287" s="194" t="s">
        <v>131</v>
      </c>
      <c r="AU287" s="194" t="s">
        <v>82</v>
      </c>
      <c r="AV287" s="192" t="s">
        <v>82</v>
      </c>
      <c r="AW287" s="192" t="s">
        <v>28</v>
      </c>
      <c r="AX287" s="192" t="s">
        <v>72</v>
      </c>
      <c r="AY287" s="194" t="s">
        <v>124</v>
      </c>
    </row>
    <row r="288" spans="2:51" s="192" customFormat="1" x14ac:dyDescent="0.2">
      <c r="B288" s="193"/>
      <c r="D288" s="186" t="s">
        <v>131</v>
      </c>
      <c r="E288" s="194" t="s">
        <v>1</v>
      </c>
      <c r="F288" s="195" t="s">
        <v>1583</v>
      </c>
      <c r="H288" s="196">
        <v>0.56999999999999995</v>
      </c>
      <c r="L288" s="193"/>
      <c r="M288" s="197"/>
      <c r="N288" s="198"/>
      <c r="O288" s="198"/>
      <c r="P288" s="198"/>
      <c r="Q288" s="198"/>
      <c r="R288" s="198"/>
      <c r="S288" s="198"/>
      <c r="T288" s="199"/>
      <c r="AT288" s="194" t="s">
        <v>131</v>
      </c>
      <c r="AU288" s="194" t="s">
        <v>82</v>
      </c>
      <c r="AV288" s="192" t="s">
        <v>82</v>
      </c>
      <c r="AW288" s="192" t="s">
        <v>28</v>
      </c>
      <c r="AX288" s="192" t="s">
        <v>72</v>
      </c>
      <c r="AY288" s="194" t="s">
        <v>124</v>
      </c>
    </row>
    <row r="289" spans="1:65" s="192" customFormat="1" x14ac:dyDescent="0.2">
      <c r="B289" s="193"/>
      <c r="D289" s="186" t="s">
        <v>131</v>
      </c>
      <c r="E289" s="194" t="s">
        <v>1</v>
      </c>
      <c r="F289" s="195" t="s">
        <v>1584</v>
      </c>
      <c r="H289" s="196">
        <v>7.298</v>
      </c>
      <c r="L289" s="193"/>
      <c r="M289" s="197"/>
      <c r="N289" s="198"/>
      <c r="O289" s="198"/>
      <c r="P289" s="198"/>
      <c r="Q289" s="198"/>
      <c r="R289" s="198"/>
      <c r="S289" s="198"/>
      <c r="T289" s="199"/>
      <c r="AT289" s="194" t="s">
        <v>131</v>
      </c>
      <c r="AU289" s="194" t="s">
        <v>82</v>
      </c>
      <c r="AV289" s="192" t="s">
        <v>82</v>
      </c>
      <c r="AW289" s="192" t="s">
        <v>28</v>
      </c>
      <c r="AX289" s="192" t="s">
        <v>72</v>
      </c>
      <c r="AY289" s="194" t="s">
        <v>124</v>
      </c>
    </row>
    <row r="290" spans="1:65" s="192" customFormat="1" x14ac:dyDescent="0.2">
      <c r="B290" s="193"/>
      <c r="D290" s="186" t="s">
        <v>131</v>
      </c>
      <c r="E290" s="194" t="s">
        <v>1</v>
      </c>
      <c r="F290" s="195" t="s">
        <v>1585</v>
      </c>
      <c r="H290" s="196">
        <v>8.423</v>
      </c>
      <c r="L290" s="193"/>
      <c r="M290" s="197"/>
      <c r="N290" s="198"/>
      <c r="O290" s="198"/>
      <c r="P290" s="198"/>
      <c r="Q290" s="198"/>
      <c r="R290" s="198"/>
      <c r="S290" s="198"/>
      <c r="T290" s="199"/>
      <c r="AT290" s="194" t="s">
        <v>131</v>
      </c>
      <c r="AU290" s="194" t="s">
        <v>82</v>
      </c>
      <c r="AV290" s="192" t="s">
        <v>82</v>
      </c>
      <c r="AW290" s="192" t="s">
        <v>28</v>
      </c>
      <c r="AX290" s="192" t="s">
        <v>72</v>
      </c>
      <c r="AY290" s="194" t="s">
        <v>124</v>
      </c>
    </row>
    <row r="291" spans="1:65" s="210" customFormat="1" x14ac:dyDescent="0.2">
      <c r="B291" s="211"/>
      <c r="D291" s="186" t="s">
        <v>131</v>
      </c>
      <c r="E291" s="212" t="s">
        <v>1</v>
      </c>
      <c r="F291" s="213" t="s">
        <v>140</v>
      </c>
      <c r="H291" s="214">
        <v>79.730999999999995</v>
      </c>
      <c r="L291" s="211"/>
      <c r="M291" s="215"/>
      <c r="N291" s="216"/>
      <c r="O291" s="216"/>
      <c r="P291" s="216"/>
      <c r="Q291" s="216"/>
      <c r="R291" s="216"/>
      <c r="S291" s="216"/>
      <c r="T291" s="217"/>
      <c r="AT291" s="212" t="s">
        <v>131</v>
      </c>
      <c r="AU291" s="212" t="s">
        <v>82</v>
      </c>
      <c r="AV291" s="210" t="s">
        <v>129</v>
      </c>
      <c r="AW291" s="210" t="s">
        <v>28</v>
      </c>
      <c r="AX291" s="210" t="s">
        <v>80</v>
      </c>
      <c r="AY291" s="212" t="s">
        <v>124</v>
      </c>
    </row>
    <row r="292" spans="1:65" s="99" customFormat="1" ht="21.75" customHeight="1" x14ac:dyDescent="0.2">
      <c r="A292" s="100"/>
      <c r="B292" s="97"/>
      <c r="C292" s="173" t="s">
        <v>402</v>
      </c>
      <c r="D292" s="173" t="s">
        <v>125</v>
      </c>
      <c r="E292" s="174" t="s">
        <v>1586</v>
      </c>
      <c r="F292" s="175" t="s">
        <v>1587</v>
      </c>
      <c r="G292" s="176" t="s">
        <v>185</v>
      </c>
      <c r="H292" s="177">
        <v>7.8</v>
      </c>
      <c r="I292" s="86">
        <v>0</v>
      </c>
      <c r="J292" s="178">
        <f>ROUND(I292*H292,2)</f>
        <v>0</v>
      </c>
      <c r="K292" s="179"/>
      <c r="L292" s="97"/>
      <c r="M292" s="180" t="s">
        <v>1</v>
      </c>
      <c r="N292" s="181" t="s">
        <v>37</v>
      </c>
      <c r="O292" s="182">
        <v>1.5</v>
      </c>
      <c r="P292" s="182">
        <f>O292*H292</f>
        <v>11.7</v>
      </c>
      <c r="Q292" s="182">
        <v>6.7000000000000002E-4</v>
      </c>
      <c r="R292" s="182">
        <f>Q292*H292</f>
        <v>5.2259999999999997E-3</v>
      </c>
      <c r="S292" s="182">
        <v>3.1E-2</v>
      </c>
      <c r="T292" s="183">
        <f>S292*H292</f>
        <v>0.24179999999999999</v>
      </c>
      <c r="U292" s="100"/>
      <c r="V292" s="100"/>
      <c r="W292" s="100"/>
      <c r="X292" s="100"/>
      <c r="Y292" s="100"/>
      <c r="Z292" s="100"/>
      <c r="AA292" s="100"/>
      <c r="AB292" s="100"/>
      <c r="AC292" s="100"/>
      <c r="AD292" s="100"/>
      <c r="AE292" s="100"/>
      <c r="AR292" s="184" t="s">
        <v>129</v>
      </c>
      <c r="AT292" s="184" t="s">
        <v>125</v>
      </c>
      <c r="AU292" s="184" t="s">
        <v>82</v>
      </c>
      <c r="AY292" s="88" t="s">
        <v>124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88" t="s">
        <v>80</v>
      </c>
      <c r="BK292" s="185">
        <f>ROUND(I292*H292,2)</f>
        <v>0</v>
      </c>
      <c r="BL292" s="88" t="s">
        <v>129</v>
      </c>
      <c r="BM292" s="184" t="s">
        <v>1588</v>
      </c>
    </row>
    <row r="293" spans="1:65" s="99" customFormat="1" ht="19.2" x14ac:dyDescent="0.2">
      <c r="A293" s="100"/>
      <c r="B293" s="97"/>
      <c r="C293" s="100"/>
      <c r="D293" s="186" t="s">
        <v>221</v>
      </c>
      <c r="E293" s="100"/>
      <c r="F293" s="187" t="s">
        <v>1589</v>
      </c>
      <c r="G293" s="100"/>
      <c r="H293" s="100"/>
      <c r="I293" s="100"/>
      <c r="J293" s="100"/>
      <c r="K293" s="100"/>
      <c r="L293" s="97"/>
      <c r="M293" s="188"/>
      <c r="N293" s="189"/>
      <c r="O293" s="190"/>
      <c r="P293" s="190"/>
      <c r="Q293" s="190"/>
      <c r="R293" s="190"/>
      <c r="S293" s="190"/>
      <c r="T293" s="191"/>
      <c r="U293" s="100"/>
      <c r="V293" s="100"/>
      <c r="W293" s="100"/>
      <c r="X293" s="100"/>
      <c r="Y293" s="100"/>
      <c r="Z293" s="100"/>
      <c r="AA293" s="100"/>
      <c r="AB293" s="100"/>
      <c r="AC293" s="100"/>
      <c r="AD293" s="100"/>
      <c r="AE293" s="100"/>
      <c r="AT293" s="88" t="s">
        <v>221</v>
      </c>
      <c r="AU293" s="88" t="s">
        <v>82</v>
      </c>
    </row>
    <row r="294" spans="1:65" s="192" customFormat="1" x14ac:dyDescent="0.2">
      <c r="B294" s="193"/>
      <c r="D294" s="186" t="s">
        <v>131</v>
      </c>
      <c r="E294" s="194" t="s">
        <v>1</v>
      </c>
      <c r="F294" s="195" t="s">
        <v>1590</v>
      </c>
      <c r="H294" s="196">
        <v>7.8</v>
      </c>
      <c r="L294" s="193"/>
      <c r="M294" s="197"/>
      <c r="N294" s="198"/>
      <c r="O294" s="198"/>
      <c r="P294" s="198"/>
      <c r="Q294" s="198"/>
      <c r="R294" s="198"/>
      <c r="S294" s="198"/>
      <c r="T294" s="199"/>
      <c r="AT294" s="194" t="s">
        <v>131</v>
      </c>
      <c r="AU294" s="194" t="s">
        <v>82</v>
      </c>
      <c r="AV294" s="192" t="s">
        <v>82</v>
      </c>
      <c r="AW294" s="192" t="s">
        <v>28</v>
      </c>
      <c r="AX294" s="192" t="s">
        <v>80</v>
      </c>
      <c r="AY294" s="194" t="s">
        <v>124</v>
      </c>
    </row>
    <row r="295" spans="1:65" s="99" customFormat="1" ht="16.5" customHeight="1" x14ac:dyDescent="0.2">
      <c r="A295" s="100"/>
      <c r="B295" s="97"/>
      <c r="C295" s="173" t="s">
        <v>419</v>
      </c>
      <c r="D295" s="173" t="s">
        <v>125</v>
      </c>
      <c r="E295" s="174" t="s">
        <v>1591</v>
      </c>
      <c r="F295" s="175" t="s">
        <v>1592</v>
      </c>
      <c r="G295" s="176" t="s">
        <v>570</v>
      </c>
      <c r="H295" s="177">
        <v>12</v>
      </c>
      <c r="I295" s="86">
        <v>0</v>
      </c>
      <c r="J295" s="178">
        <f>ROUND(I295*H295,2)</f>
        <v>0</v>
      </c>
      <c r="K295" s="179"/>
      <c r="L295" s="97"/>
      <c r="M295" s="180" t="s">
        <v>1</v>
      </c>
      <c r="N295" s="181" t="s">
        <v>37</v>
      </c>
      <c r="O295" s="182">
        <v>0</v>
      </c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U295" s="100"/>
      <c r="V295" s="100"/>
      <c r="W295" s="100"/>
      <c r="X295" s="100"/>
      <c r="Y295" s="100"/>
      <c r="Z295" s="100"/>
      <c r="AA295" s="100"/>
      <c r="AB295" s="100"/>
      <c r="AC295" s="100"/>
      <c r="AD295" s="100"/>
      <c r="AE295" s="100"/>
      <c r="AR295" s="184" t="s">
        <v>129</v>
      </c>
      <c r="AT295" s="184" t="s">
        <v>125</v>
      </c>
      <c r="AU295" s="184" t="s">
        <v>82</v>
      </c>
      <c r="AY295" s="88" t="s">
        <v>124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88" t="s">
        <v>80</v>
      </c>
      <c r="BK295" s="185">
        <f>ROUND(I295*H295,2)</f>
        <v>0</v>
      </c>
      <c r="BL295" s="88" t="s">
        <v>129</v>
      </c>
      <c r="BM295" s="184" t="s">
        <v>1593</v>
      </c>
    </row>
    <row r="296" spans="1:65" s="99" customFormat="1" ht="19.2" x14ac:dyDescent="0.2">
      <c r="A296" s="100"/>
      <c r="B296" s="97"/>
      <c r="C296" s="100"/>
      <c r="D296" s="186" t="s">
        <v>221</v>
      </c>
      <c r="E296" s="100"/>
      <c r="F296" s="187" t="s">
        <v>572</v>
      </c>
      <c r="G296" s="100"/>
      <c r="H296" s="100"/>
      <c r="I296" s="100"/>
      <c r="J296" s="100"/>
      <c r="K296" s="100"/>
      <c r="L296" s="97"/>
      <c r="M296" s="188"/>
      <c r="N296" s="189"/>
      <c r="O296" s="190"/>
      <c r="P296" s="190"/>
      <c r="Q296" s="190"/>
      <c r="R296" s="190"/>
      <c r="S296" s="190"/>
      <c r="T296" s="191"/>
      <c r="U296" s="100"/>
      <c r="V296" s="100"/>
      <c r="W296" s="100"/>
      <c r="X296" s="100"/>
      <c r="Y296" s="100"/>
      <c r="Z296" s="100"/>
      <c r="AA296" s="100"/>
      <c r="AB296" s="100"/>
      <c r="AC296" s="100"/>
      <c r="AD296" s="100"/>
      <c r="AE296" s="100"/>
      <c r="AT296" s="88" t="s">
        <v>221</v>
      </c>
      <c r="AU296" s="88" t="s">
        <v>82</v>
      </c>
    </row>
    <row r="297" spans="1:65" s="192" customFormat="1" x14ac:dyDescent="0.2">
      <c r="B297" s="193"/>
      <c r="D297" s="186" t="s">
        <v>131</v>
      </c>
      <c r="E297" s="194" t="s">
        <v>1</v>
      </c>
      <c r="F297" s="195" t="s">
        <v>197</v>
      </c>
      <c r="H297" s="196">
        <v>12</v>
      </c>
      <c r="L297" s="193"/>
      <c r="M297" s="197"/>
      <c r="N297" s="198"/>
      <c r="O297" s="198"/>
      <c r="P297" s="198"/>
      <c r="Q297" s="198"/>
      <c r="R297" s="198"/>
      <c r="S297" s="198"/>
      <c r="T297" s="199"/>
      <c r="AT297" s="194" t="s">
        <v>131</v>
      </c>
      <c r="AU297" s="194" t="s">
        <v>82</v>
      </c>
      <c r="AV297" s="192" t="s">
        <v>82</v>
      </c>
      <c r="AW297" s="192" t="s">
        <v>28</v>
      </c>
      <c r="AX297" s="192" t="s">
        <v>80</v>
      </c>
      <c r="AY297" s="194" t="s">
        <v>124</v>
      </c>
    </row>
    <row r="298" spans="1:65" s="99" customFormat="1" ht="16.5" customHeight="1" x14ac:dyDescent="0.2">
      <c r="A298" s="100"/>
      <c r="B298" s="97"/>
      <c r="C298" s="173" t="s">
        <v>432</v>
      </c>
      <c r="D298" s="173" t="s">
        <v>125</v>
      </c>
      <c r="E298" s="174" t="s">
        <v>449</v>
      </c>
      <c r="F298" s="175" t="s">
        <v>450</v>
      </c>
      <c r="G298" s="176" t="s">
        <v>181</v>
      </c>
      <c r="H298" s="177">
        <v>16.59</v>
      </c>
      <c r="I298" s="86">
        <v>0</v>
      </c>
      <c r="J298" s="178">
        <f>ROUND(I298*H298,2)</f>
        <v>0</v>
      </c>
      <c r="K298" s="179"/>
      <c r="L298" s="97"/>
      <c r="M298" s="180" t="s">
        <v>1</v>
      </c>
      <c r="N298" s="181" t="s">
        <v>37</v>
      </c>
      <c r="O298" s="182">
        <v>1.3169999999999999</v>
      </c>
      <c r="P298" s="182">
        <f>O298*H298</f>
        <v>21.849029999999999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100"/>
      <c r="V298" s="100"/>
      <c r="W298" s="100"/>
      <c r="X298" s="100"/>
      <c r="Y298" s="100"/>
      <c r="Z298" s="100"/>
      <c r="AA298" s="100"/>
      <c r="AB298" s="100"/>
      <c r="AC298" s="100"/>
      <c r="AD298" s="100"/>
      <c r="AE298" s="100"/>
      <c r="AR298" s="184" t="s">
        <v>129</v>
      </c>
      <c r="AT298" s="184" t="s">
        <v>125</v>
      </c>
      <c r="AU298" s="184" t="s">
        <v>82</v>
      </c>
      <c r="AY298" s="88" t="s">
        <v>124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88" t="s">
        <v>80</v>
      </c>
      <c r="BK298" s="185">
        <f>ROUND(I298*H298,2)</f>
        <v>0</v>
      </c>
      <c r="BL298" s="88" t="s">
        <v>129</v>
      </c>
      <c r="BM298" s="184" t="s">
        <v>1594</v>
      </c>
    </row>
    <row r="299" spans="1:65" s="192" customFormat="1" x14ac:dyDescent="0.2">
      <c r="B299" s="193"/>
      <c r="D299" s="186" t="s">
        <v>131</v>
      </c>
      <c r="E299" s="194" t="s">
        <v>1</v>
      </c>
      <c r="F299" s="195" t="s">
        <v>1595</v>
      </c>
      <c r="H299" s="196">
        <v>0.39</v>
      </c>
      <c r="L299" s="193"/>
      <c r="M299" s="197"/>
      <c r="N299" s="198"/>
      <c r="O299" s="198"/>
      <c r="P299" s="198"/>
      <c r="Q299" s="198"/>
      <c r="R299" s="198"/>
      <c r="S299" s="198"/>
      <c r="T299" s="199"/>
      <c r="AT299" s="194" t="s">
        <v>131</v>
      </c>
      <c r="AU299" s="194" t="s">
        <v>82</v>
      </c>
      <c r="AV299" s="192" t="s">
        <v>82</v>
      </c>
      <c r="AW299" s="192" t="s">
        <v>28</v>
      </c>
      <c r="AX299" s="192" t="s">
        <v>72</v>
      </c>
      <c r="AY299" s="194" t="s">
        <v>124</v>
      </c>
    </row>
    <row r="300" spans="1:65" s="192" customFormat="1" x14ac:dyDescent="0.2">
      <c r="B300" s="193"/>
      <c r="D300" s="186" t="s">
        <v>131</v>
      </c>
      <c r="E300" s="194" t="s">
        <v>1</v>
      </c>
      <c r="F300" s="195" t="s">
        <v>1596</v>
      </c>
      <c r="H300" s="196">
        <v>0.3</v>
      </c>
      <c r="L300" s="193"/>
      <c r="M300" s="197"/>
      <c r="N300" s="198"/>
      <c r="O300" s="198"/>
      <c r="P300" s="198"/>
      <c r="Q300" s="198"/>
      <c r="R300" s="198"/>
      <c r="S300" s="198"/>
      <c r="T300" s="199"/>
      <c r="AT300" s="194" t="s">
        <v>131</v>
      </c>
      <c r="AU300" s="194" t="s">
        <v>82</v>
      </c>
      <c r="AV300" s="192" t="s">
        <v>82</v>
      </c>
      <c r="AW300" s="192" t="s">
        <v>28</v>
      </c>
      <c r="AX300" s="192" t="s">
        <v>72</v>
      </c>
      <c r="AY300" s="194" t="s">
        <v>124</v>
      </c>
    </row>
    <row r="301" spans="1:65" s="192" customFormat="1" x14ac:dyDescent="0.2">
      <c r="B301" s="193"/>
      <c r="D301" s="186" t="s">
        <v>131</v>
      </c>
      <c r="E301" s="194" t="s">
        <v>1</v>
      </c>
      <c r="F301" s="195" t="s">
        <v>1597</v>
      </c>
      <c r="H301" s="196">
        <v>0.21299999999999999</v>
      </c>
      <c r="L301" s="193"/>
      <c r="M301" s="197"/>
      <c r="N301" s="198"/>
      <c r="O301" s="198"/>
      <c r="P301" s="198"/>
      <c r="Q301" s="198"/>
      <c r="R301" s="198"/>
      <c r="S301" s="198"/>
      <c r="T301" s="199"/>
      <c r="AT301" s="194" t="s">
        <v>131</v>
      </c>
      <c r="AU301" s="194" t="s">
        <v>82</v>
      </c>
      <c r="AV301" s="192" t="s">
        <v>82</v>
      </c>
      <c r="AW301" s="192" t="s">
        <v>28</v>
      </c>
      <c r="AX301" s="192" t="s">
        <v>72</v>
      </c>
      <c r="AY301" s="194" t="s">
        <v>124</v>
      </c>
    </row>
    <row r="302" spans="1:65" s="192" customFormat="1" x14ac:dyDescent="0.2">
      <c r="B302" s="193"/>
      <c r="D302" s="186" t="s">
        <v>131</v>
      </c>
      <c r="E302" s="194" t="s">
        <v>1</v>
      </c>
      <c r="F302" s="195" t="s">
        <v>1598</v>
      </c>
      <c r="H302" s="196">
        <v>0.23300000000000001</v>
      </c>
      <c r="L302" s="193"/>
      <c r="M302" s="197"/>
      <c r="N302" s="198"/>
      <c r="O302" s="198"/>
      <c r="P302" s="198"/>
      <c r="Q302" s="198"/>
      <c r="R302" s="198"/>
      <c r="S302" s="198"/>
      <c r="T302" s="199"/>
      <c r="AT302" s="194" t="s">
        <v>131</v>
      </c>
      <c r="AU302" s="194" t="s">
        <v>82</v>
      </c>
      <c r="AV302" s="192" t="s">
        <v>82</v>
      </c>
      <c r="AW302" s="192" t="s">
        <v>28</v>
      </c>
      <c r="AX302" s="192" t="s">
        <v>72</v>
      </c>
      <c r="AY302" s="194" t="s">
        <v>124</v>
      </c>
    </row>
    <row r="303" spans="1:65" s="192" customFormat="1" x14ac:dyDescent="0.2">
      <c r="B303" s="193"/>
      <c r="D303" s="186" t="s">
        <v>131</v>
      </c>
      <c r="E303" s="194" t="s">
        <v>1</v>
      </c>
      <c r="F303" s="195" t="s">
        <v>1599</v>
      </c>
      <c r="H303" s="196">
        <v>1.391</v>
      </c>
      <c r="L303" s="193"/>
      <c r="M303" s="197"/>
      <c r="N303" s="198"/>
      <c r="O303" s="198"/>
      <c r="P303" s="198"/>
      <c r="Q303" s="198"/>
      <c r="R303" s="198"/>
      <c r="S303" s="198"/>
      <c r="T303" s="199"/>
      <c r="AT303" s="194" t="s">
        <v>131</v>
      </c>
      <c r="AU303" s="194" t="s">
        <v>82</v>
      </c>
      <c r="AV303" s="192" t="s">
        <v>82</v>
      </c>
      <c r="AW303" s="192" t="s">
        <v>28</v>
      </c>
      <c r="AX303" s="192" t="s">
        <v>72</v>
      </c>
      <c r="AY303" s="194" t="s">
        <v>124</v>
      </c>
    </row>
    <row r="304" spans="1:65" s="192" customFormat="1" x14ac:dyDescent="0.2">
      <c r="B304" s="193"/>
      <c r="D304" s="186" t="s">
        <v>131</v>
      </c>
      <c r="E304" s="194" t="s">
        <v>1</v>
      </c>
      <c r="F304" s="195" t="s">
        <v>1600</v>
      </c>
      <c r="H304" s="196">
        <v>1.4610000000000001</v>
      </c>
      <c r="L304" s="193"/>
      <c r="M304" s="197"/>
      <c r="N304" s="198"/>
      <c r="O304" s="198"/>
      <c r="P304" s="198"/>
      <c r="Q304" s="198"/>
      <c r="R304" s="198"/>
      <c r="S304" s="198"/>
      <c r="T304" s="199"/>
      <c r="AT304" s="194" t="s">
        <v>131</v>
      </c>
      <c r="AU304" s="194" t="s">
        <v>82</v>
      </c>
      <c r="AV304" s="192" t="s">
        <v>82</v>
      </c>
      <c r="AW304" s="192" t="s">
        <v>28</v>
      </c>
      <c r="AX304" s="192" t="s">
        <v>72</v>
      </c>
      <c r="AY304" s="194" t="s">
        <v>124</v>
      </c>
    </row>
    <row r="305" spans="2:51" s="192" customFormat="1" x14ac:dyDescent="0.2">
      <c r="B305" s="193"/>
      <c r="D305" s="186" t="s">
        <v>131</v>
      </c>
      <c r="E305" s="194" t="s">
        <v>1</v>
      </c>
      <c r="F305" s="195" t="s">
        <v>1601</v>
      </c>
      <c r="H305" s="196">
        <v>0.183</v>
      </c>
      <c r="L305" s="193"/>
      <c r="M305" s="197"/>
      <c r="N305" s="198"/>
      <c r="O305" s="198"/>
      <c r="P305" s="198"/>
      <c r="Q305" s="198"/>
      <c r="R305" s="198"/>
      <c r="S305" s="198"/>
      <c r="T305" s="199"/>
      <c r="AT305" s="194" t="s">
        <v>131</v>
      </c>
      <c r="AU305" s="194" t="s">
        <v>82</v>
      </c>
      <c r="AV305" s="192" t="s">
        <v>82</v>
      </c>
      <c r="AW305" s="192" t="s">
        <v>28</v>
      </c>
      <c r="AX305" s="192" t="s">
        <v>72</v>
      </c>
      <c r="AY305" s="194" t="s">
        <v>124</v>
      </c>
    </row>
    <row r="306" spans="2:51" s="192" customFormat="1" x14ac:dyDescent="0.2">
      <c r="B306" s="193"/>
      <c r="D306" s="186" t="s">
        <v>131</v>
      </c>
      <c r="E306" s="194" t="s">
        <v>1</v>
      </c>
      <c r="F306" s="195" t="s">
        <v>1602</v>
      </c>
      <c r="H306" s="196">
        <v>0.54800000000000004</v>
      </c>
      <c r="L306" s="193"/>
      <c r="M306" s="197"/>
      <c r="N306" s="198"/>
      <c r="O306" s="198"/>
      <c r="P306" s="198"/>
      <c r="Q306" s="198"/>
      <c r="R306" s="198"/>
      <c r="S306" s="198"/>
      <c r="T306" s="199"/>
      <c r="AT306" s="194" t="s">
        <v>131</v>
      </c>
      <c r="AU306" s="194" t="s">
        <v>82</v>
      </c>
      <c r="AV306" s="192" t="s">
        <v>82</v>
      </c>
      <c r="AW306" s="192" t="s">
        <v>28</v>
      </c>
      <c r="AX306" s="192" t="s">
        <v>72</v>
      </c>
      <c r="AY306" s="194" t="s">
        <v>124</v>
      </c>
    </row>
    <row r="307" spans="2:51" s="192" customFormat="1" x14ac:dyDescent="0.2">
      <c r="B307" s="193"/>
      <c r="D307" s="186" t="s">
        <v>131</v>
      </c>
      <c r="E307" s="194" t="s">
        <v>1</v>
      </c>
      <c r="F307" s="195" t="s">
        <v>1603</v>
      </c>
      <c r="H307" s="196">
        <v>0.16800000000000001</v>
      </c>
      <c r="L307" s="193"/>
      <c r="M307" s="197"/>
      <c r="N307" s="198"/>
      <c r="O307" s="198"/>
      <c r="P307" s="198"/>
      <c r="Q307" s="198"/>
      <c r="R307" s="198"/>
      <c r="S307" s="198"/>
      <c r="T307" s="199"/>
      <c r="AT307" s="194" t="s">
        <v>131</v>
      </c>
      <c r="AU307" s="194" t="s">
        <v>82</v>
      </c>
      <c r="AV307" s="192" t="s">
        <v>82</v>
      </c>
      <c r="AW307" s="192" t="s">
        <v>28</v>
      </c>
      <c r="AX307" s="192" t="s">
        <v>72</v>
      </c>
      <c r="AY307" s="194" t="s">
        <v>124</v>
      </c>
    </row>
    <row r="308" spans="2:51" s="192" customFormat="1" x14ac:dyDescent="0.2">
      <c r="B308" s="193"/>
      <c r="D308" s="186" t="s">
        <v>131</v>
      </c>
      <c r="E308" s="194" t="s">
        <v>1</v>
      </c>
      <c r="F308" s="195" t="s">
        <v>1604</v>
      </c>
      <c r="H308" s="196">
        <v>0.98299999999999998</v>
      </c>
      <c r="L308" s="193"/>
      <c r="M308" s="197"/>
      <c r="N308" s="198"/>
      <c r="O308" s="198"/>
      <c r="P308" s="198"/>
      <c r="Q308" s="198"/>
      <c r="R308" s="198"/>
      <c r="S308" s="198"/>
      <c r="T308" s="199"/>
      <c r="AT308" s="194" t="s">
        <v>131</v>
      </c>
      <c r="AU308" s="194" t="s">
        <v>82</v>
      </c>
      <c r="AV308" s="192" t="s">
        <v>82</v>
      </c>
      <c r="AW308" s="192" t="s">
        <v>28</v>
      </c>
      <c r="AX308" s="192" t="s">
        <v>72</v>
      </c>
      <c r="AY308" s="194" t="s">
        <v>124</v>
      </c>
    </row>
    <row r="309" spans="2:51" s="192" customFormat="1" x14ac:dyDescent="0.2">
      <c r="B309" s="193"/>
      <c r="D309" s="186" t="s">
        <v>131</v>
      </c>
      <c r="E309" s="194" t="s">
        <v>1</v>
      </c>
      <c r="F309" s="195" t="s">
        <v>1605</v>
      </c>
      <c r="H309" s="196">
        <v>0.83299999999999996</v>
      </c>
      <c r="L309" s="193"/>
      <c r="M309" s="197"/>
      <c r="N309" s="198"/>
      <c r="O309" s="198"/>
      <c r="P309" s="198"/>
      <c r="Q309" s="198"/>
      <c r="R309" s="198"/>
      <c r="S309" s="198"/>
      <c r="T309" s="199"/>
      <c r="AT309" s="194" t="s">
        <v>131</v>
      </c>
      <c r="AU309" s="194" t="s">
        <v>82</v>
      </c>
      <c r="AV309" s="192" t="s">
        <v>82</v>
      </c>
      <c r="AW309" s="192" t="s">
        <v>28</v>
      </c>
      <c r="AX309" s="192" t="s">
        <v>72</v>
      </c>
      <c r="AY309" s="194" t="s">
        <v>124</v>
      </c>
    </row>
    <row r="310" spans="2:51" s="192" customFormat="1" x14ac:dyDescent="0.2">
      <c r="B310" s="193"/>
      <c r="D310" s="186" t="s">
        <v>131</v>
      </c>
      <c r="E310" s="194" t="s">
        <v>1</v>
      </c>
      <c r="F310" s="195" t="s">
        <v>1606</v>
      </c>
      <c r="H310" s="196">
        <v>0.188</v>
      </c>
      <c r="L310" s="193"/>
      <c r="M310" s="197"/>
      <c r="N310" s="198"/>
      <c r="O310" s="198"/>
      <c r="P310" s="198"/>
      <c r="Q310" s="198"/>
      <c r="R310" s="198"/>
      <c r="S310" s="198"/>
      <c r="T310" s="199"/>
      <c r="AT310" s="194" t="s">
        <v>131</v>
      </c>
      <c r="AU310" s="194" t="s">
        <v>82</v>
      </c>
      <c r="AV310" s="192" t="s">
        <v>82</v>
      </c>
      <c r="AW310" s="192" t="s">
        <v>28</v>
      </c>
      <c r="AX310" s="192" t="s">
        <v>72</v>
      </c>
      <c r="AY310" s="194" t="s">
        <v>124</v>
      </c>
    </row>
    <row r="311" spans="2:51" s="192" customFormat="1" x14ac:dyDescent="0.2">
      <c r="B311" s="193"/>
      <c r="D311" s="186" t="s">
        <v>131</v>
      </c>
      <c r="E311" s="194" t="s">
        <v>1</v>
      </c>
      <c r="F311" s="195" t="s">
        <v>1607</v>
      </c>
      <c r="H311" s="196">
        <v>1.3520000000000001</v>
      </c>
      <c r="L311" s="193"/>
      <c r="M311" s="197"/>
      <c r="N311" s="198"/>
      <c r="O311" s="198"/>
      <c r="P311" s="198"/>
      <c r="Q311" s="198"/>
      <c r="R311" s="198"/>
      <c r="S311" s="198"/>
      <c r="T311" s="199"/>
      <c r="AT311" s="194" t="s">
        <v>131</v>
      </c>
      <c r="AU311" s="194" t="s">
        <v>82</v>
      </c>
      <c r="AV311" s="192" t="s">
        <v>82</v>
      </c>
      <c r="AW311" s="192" t="s">
        <v>28</v>
      </c>
      <c r="AX311" s="192" t="s">
        <v>72</v>
      </c>
      <c r="AY311" s="194" t="s">
        <v>124</v>
      </c>
    </row>
    <row r="312" spans="2:51" s="192" customFormat="1" x14ac:dyDescent="0.2">
      <c r="B312" s="193"/>
      <c r="D312" s="186" t="s">
        <v>131</v>
      </c>
      <c r="E312" s="194" t="s">
        <v>1</v>
      </c>
      <c r="F312" s="195" t="s">
        <v>1608</v>
      </c>
      <c r="H312" s="196">
        <v>0.248</v>
      </c>
      <c r="L312" s="193"/>
      <c r="M312" s="197"/>
      <c r="N312" s="198"/>
      <c r="O312" s="198"/>
      <c r="P312" s="198"/>
      <c r="Q312" s="198"/>
      <c r="R312" s="198"/>
      <c r="S312" s="198"/>
      <c r="T312" s="199"/>
      <c r="AT312" s="194" t="s">
        <v>131</v>
      </c>
      <c r="AU312" s="194" t="s">
        <v>82</v>
      </c>
      <c r="AV312" s="192" t="s">
        <v>82</v>
      </c>
      <c r="AW312" s="192" t="s">
        <v>28</v>
      </c>
      <c r="AX312" s="192" t="s">
        <v>72</v>
      </c>
      <c r="AY312" s="194" t="s">
        <v>124</v>
      </c>
    </row>
    <row r="313" spans="2:51" s="192" customFormat="1" x14ac:dyDescent="0.2">
      <c r="B313" s="193"/>
      <c r="D313" s="186" t="s">
        <v>131</v>
      </c>
      <c r="E313" s="194" t="s">
        <v>1</v>
      </c>
      <c r="F313" s="195" t="s">
        <v>1609</v>
      </c>
      <c r="H313" s="196">
        <v>0.93799999999999994</v>
      </c>
      <c r="L313" s="193"/>
      <c r="M313" s="197"/>
      <c r="N313" s="198"/>
      <c r="O313" s="198"/>
      <c r="P313" s="198"/>
      <c r="Q313" s="198"/>
      <c r="R313" s="198"/>
      <c r="S313" s="198"/>
      <c r="T313" s="199"/>
      <c r="AT313" s="194" t="s">
        <v>131</v>
      </c>
      <c r="AU313" s="194" t="s">
        <v>82</v>
      </c>
      <c r="AV313" s="192" t="s">
        <v>82</v>
      </c>
      <c r="AW313" s="192" t="s">
        <v>28</v>
      </c>
      <c r="AX313" s="192" t="s">
        <v>72</v>
      </c>
      <c r="AY313" s="194" t="s">
        <v>124</v>
      </c>
    </row>
    <row r="314" spans="2:51" s="192" customFormat="1" x14ac:dyDescent="0.2">
      <c r="B314" s="193"/>
      <c r="D314" s="186" t="s">
        <v>131</v>
      </c>
      <c r="E314" s="194" t="s">
        <v>1</v>
      </c>
      <c r="F314" s="195" t="s">
        <v>1610</v>
      </c>
      <c r="H314" s="196">
        <v>0.58099999999999996</v>
      </c>
      <c r="L314" s="193"/>
      <c r="M314" s="197"/>
      <c r="N314" s="198"/>
      <c r="O314" s="198"/>
      <c r="P314" s="198"/>
      <c r="Q314" s="198"/>
      <c r="R314" s="198"/>
      <c r="S314" s="198"/>
      <c r="T314" s="199"/>
      <c r="AT314" s="194" t="s">
        <v>131</v>
      </c>
      <c r="AU314" s="194" t="s">
        <v>82</v>
      </c>
      <c r="AV314" s="192" t="s">
        <v>82</v>
      </c>
      <c r="AW314" s="192" t="s">
        <v>28</v>
      </c>
      <c r="AX314" s="192" t="s">
        <v>72</v>
      </c>
      <c r="AY314" s="194" t="s">
        <v>124</v>
      </c>
    </row>
    <row r="315" spans="2:51" s="192" customFormat="1" x14ac:dyDescent="0.2">
      <c r="B315" s="193"/>
      <c r="D315" s="186" t="s">
        <v>131</v>
      </c>
      <c r="E315" s="194" t="s">
        <v>1</v>
      </c>
      <c r="F315" s="195" t="s">
        <v>1611</v>
      </c>
      <c r="H315" s="196">
        <v>4.2999999999999997E-2</v>
      </c>
      <c r="L315" s="193"/>
      <c r="M315" s="197"/>
      <c r="N315" s="198"/>
      <c r="O315" s="198"/>
      <c r="P315" s="198"/>
      <c r="Q315" s="198"/>
      <c r="R315" s="198"/>
      <c r="S315" s="198"/>
      <c r="T315" s="199"/>
      <c r="AT315" s="194" t="s">
        <v>131</v>
      </c>
      <c r="AU315" s="194" t="s">
        <v>82</v>
      </c>
      <c r="AV315" s="192" t="s">
        <v>82</v>
      </c>
      <c r="AW315" s="192" t="s">
        <v>28</v>
      </c>
      <c r="AX315" s="192" t="s">
        <v>72</v>
      </c>
      <c r="AY315" s="194" t="s">
        <v>124</v>
      </c>
    </row>
    <row r="316" spans="2:51" s="192" customFormat="1" x14ac:dyDescent="0.2">
      <c r="B316" s="193"/>
      <c r="D316" s="186" t="s">
        <v>131</v>
      </c>
      <c r="E316" s="194" t="s">
        <v>1</v>
      </c>
      <c r="F316" s="195" t="s">
        <v>1612</v>
      </c>
      <c r="H316" s="196">
        <v>1.032</v>
      </c>
      <c r="L316" s="193"/>
      <c r="M316" s="197"/>
      <c r="N316" s="198"/>
      <c r="O316" s="198"/>
      <c r="P316" s="198"/>
      <c r="Q316" s="198"/>
      <c r="R316" s="198"/>
      <c r="S316" s="198"/>
      <c r="T316" s="199"/>
      <c r="AT316" s="194" t="s">
        <v>131</v>
      </c>
      <c r="AU316" s="194" t="s">
        <v>82</v>
      </c>
      <c r="AV316" s="192" t="s">
        <v>82</v>
      </c>
      <c r="AW316" s="192" t="s">
        <v>28</v>
      </c>
      <c r="AX316" s="192" t="s">
        <v>72</v>
      </c>
      <c r="AY316" s="194" t="s">
        <v>124</v>
      </c>
    </row>
    <row r="317" spans="2:51" s="192" customFormat="1" x14ac:dyDescent="0.2">
      <c r="B317" s="193"/>
      <c r="D317" s="186" t="s">
        <v>131</v>
      </c>
      <c r="E317" s="194" t="s">
        <v>1</v>
      </c>
      <c r="F317" s="195" t="s">
        <v>1613</v>
      </c>
      <c r="H317" s="196">
        <v>0.312</v>
      </c>
      <c r="L317" s="193"/>
      <c r="M317" s="197"/>
      <c r="N317" s="198"/>
      <c r="O317" s="198"/>
      <c r="P317" s="198"/>
      <c r="Q317" s="198"/>
      <c r="R317" s="198"/>
      <c r="S317" s="198"/>
      <c r="T317" s="199"/>
      <c r="AT317" s="194" t="s">
        <v>131</v>
      </c>
      <c r="AU317" s="194" t="s">
        <v>82</v>
      </c>
      <c r="AV317" s="192" t="s">
        <v>82</v>
      </c>
      <c r="AW317" s="192" t="s">
        <v>28</v>
      </c>
      <c r="AX317" s="192" t="s">
        <v>72</v>
      </c>
      <c r="AY317" s="194" t="s">
        <v>124</v>
      </c>
    </row>
    <row r="318" spans="2:51" s="192" customFormat="1" x14ac:dyDescent="0.2">
      <c r="B318" s="193"/>
      <c r="D318" s="186" t="s">
        <v>131</v>
      </c>
      <c r="E318" s="194" t="s">
        <v>1</v>
      </c>
      <c r="F318" s="195" t="s">
        <v>1614</v>
      </c>
      <c r="H318" s="196">
        <v>1.829</v>
      </c>
      <c r="L318" s="193"/>
      <c r="M318" s="197"/>
      <c r="N318" s="198"/>
      <c r="O318" s="198"/>
      <c r="P318" s="198"/>
      <c r="Q318" s="198"/>
      <c r="R318" s="198"/>
      <c r="S318" s="198"/>
      <c r="T318" s="199"/>
      <c r="AT318" s="194" t="s">
        <v>131</v>
      </c>
      <c r="AU318" s="194" t="s">
        <v>82</v>
      </c>
      <c r="AV318" s="192" t="s">
        <v>82</v>
      </c>
      <c r="AW318" s="192" t="s">
        <v>28</v>
      </c>
      <c r="AX318" s="192" t="s">
        <v>72</v>
      </c>
      <c r="AY318" s="194" t="s">
        <v>124</v>
      </c>
    </row>
    <row r="319" spans="2:51" s="192" customFormat="1" x14ac:dyDescent="0.2">
      <c r="B319" s="193"/>
      <c r="D319" s="186" t="s">
        <v>131</v>
      </c>
      <c r="E319" s="194" t="s">
        <v>1</v>
      </c>
      <c r="F319" s="195" t="s">
        <v>1615</v>
      </c>
      <c r="H319" s="196">
        <v>0.159</v>
      </c>
      <c r="L319" s="193"/>
      <c r="M319" s="197"/>
      <c r="N319" s="198"/>
      <c r="O319" s="198"/>
      <c r="P319" s="198"/>
      <c r="Q319" s="198"/>
      <c r="R319" s="198"/>
      <c r="S319" s="198"/>
      <c r="T319" s="199"/>
      <c r="AT319" s="194" t="s">
        <v>131</v>
      </c>
      <c r="AU319" s="194" t="s">
        <v>82</v>
      </c>
      <c r="AV319" s="192" t="s">
        <v>82</v>
      </c>
      <c r="AW319" s="192" t="s">
        <v>28</v>
      </c>
      <c r="AX319" s="192" t="s">
        <v>72</v>
      </c>
      <c r="AY319" s="194" t="s">
        <v>124</v>
      </c>
    </row>
    <row r="320" spans="2:51" s="192" customFormat="1" x14ac:dyDescent="0.2">
      <c r="B320" s="193"/>
      <c r="D320" s="186" t="s">
        <v>131</v>
      </c>
      <c r="E320" s="194" t="s">
        <v>1</v>
      </c>
      <c r="F320" s="195" t="s">
        <v>1616</v>
      </c>
      <c r="H320" s="196">
        <v>1.52</v>
      </c>
      <c r="L320" s="193"/>
      <c r="M320" s="197"/>
      <c r="N320" s="198"/>
      <c r="O320" s="198"/>
      <c r="P320" s="198"/>
      <c r="Q320" s="198"/>
      <c r="R320" s="198"/>
      <c r="S320" s="198"/>
      <c r="T320" s="199"/>
      <c r="AT320" s="194" t="s">
        <v>131</v>
      </c>
      <c r="AU320" s="194" t="s">
        <v>82</v>
      </c>
      <c r="AV320" s="192" t="s">
        <v>82</v>
      </c>
      <c r="AW320" s="192" t="s">
        <v>28</v>
      </c>
      <c r="AX320" s="192" t="s">
        <v>72</v>
      </c>
      <c r="AY320" s="194" t="s">
        <v>124</v>
      </c>
    </row>
    <row r="321" spans="1:65" s="192" customFormat="1" x14ac:dyDescent="0.2">
      <c r="B321" s="193"/>
      <c r="D321" s="186" t="s">
        <v>131</v>
      </c>
      <c r="E321" s="194" t="s">
        <v>1</v>
      </c>
      <c r="F321" s="195" t="s">
        <v>1617</v>
      </c>
      <c r="H321" s="196">
        <v>1.6850000000000001</v>
      </c>
      <c r="L321" s="193"/>
      <c r="M321" s="197"/>
      <c r="N321" s="198"/>
      <c r="O321" s="198"/>
      <c r="P321" s="198"/>
      <c r="Q321" s="198"/>
      <c r="R321" s="198"/>
      <c r="S321" s="198"/>
      <c r="T321" s="199"/>
      <c r="AT321" s="194" t="s">
        <v>131</v>
      </c>
      <c r="AU321" s="194" t="s">
        <v>82</v>
      </c>
      <c r="AV321" s="192" t="s">
        <v>82</v>
      </c>
      <c r="AW321" s="192" t="s">
        <v>28</v>
      </c>
      <c r="AX321" s="192" t="s">
        <v>72</v>
      </c>
      <c r="AY321" s="194" t="s">
        <v>124</v>
      </c>
    </row>
    <row r="322" spans="1:65" s="210" customFormat="1" x14ac:dyDescent="0.2">
      <c r="B322" s="211"/>
      <c r="D322" s="186" t="s">
        <v>131</v>
      </c>
      <c r="E322" s="212" t="s">
        <v>1</v>
      </c>
      <c r="F322" s="213" t="s">
        <v>140</v>
      </c>
      <c r="H322" s="214">
        <v>16.59</v>
      </c>
      <c r="L322" s="211"/>
      <c r="M322" s="215"/>
      <c r="N322" s="216"/>
      <c r="O322" s="216"/>
      <c r="P322" s="216"/>
      <c r="Q322" s="216"/>
      <c r="R322" s="216"/>
      <c r="S322" s="216"/>
      <c r="T322" s="217"/>
      <c r="AT322" s="212" t="s">
        <v>131</v>
      </c>
      <c r="AU322" s="212" t="s">
        <v>82</v>
      </c>
      <c r="AV322" s="210" t="s">
        <v>129</v>
      </c>
      <c r="AW322" s="210" t="s">
        <v>28</v>
      </c>
      <c r="AX322" s="210" t="s">
        <v>80</v>
      </c>
      <c r="AY322" s="212" t="s">
        <v>124</v>
      </c>
    </row>
    <row r="323" spans="1:65" s="99" customFormat="1" ht="16.5" customHeight="1" x14ac:dyDescent="0.2">
      <c r="A323" s="100"/>
      <c r="B323" s="97"/>
      <c r="C323" s="173" t="s">
        <v>438</v>
      </c>
      <c r="D323" s="173" t="s">
        <v>125</v>
      </c>
      <c r="E323" s="174" t="s">
        <v>1618</v>
      </c>
      <c r="F323" s="175" t="s">
        <v>1619</v>
      </c>
      <c r="G323" s="176" t="s">
        <v>185</v>
      </c>
      <c r="H323" s="177">
        <v>914</v>
      </c>
      <c r="I323" s="86">
        <v>0</v>
      </c>
      <c r="J323" s="178">
        <f>ROUND(I323*H323,2)</f>
        <v>0</v>
      </c>
      <c r="K323" s="179"/>
      <c r="L323" s="97"/>
      <c r="M323" s="180" t="s">
        <v>1</v>
      </c>
      <c r="N323" s="181" t="s">
        <v>37</v>
      </c>
      <c r="O323" s="182">
        <v>0.124</v>
      </c>
      <c r="P323" s="182">
        <f>O323*H323</f>
        <v>113.336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100"/>
      <c r="V323" s="100"/>
      <c r="W323" s="100"/>
      <c r="X323" s="100"/>
      <c r="Y323" s="100"/>
      <c r="Z323" s="100"/>
      <c r="AA323" s="100"/>
      <c r="AB323" s="100"/>
      <c r="AC323" s="100"/>
      <c r="AD323" s="100"/>
      <c r="AE323" s="100"/>
      <c r="AR323" s="184" t="s">
        <v>129</v>
      </c>
      <c r="AT323" s="184" t="s">
        <v>125</v>
      </c>
      <c r="AU323" s="184" t="s">
        <v>82</v>
      </c>
      <c r="AY323" s="88" t="s">
        <v>124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88" t="s">
        <v>80</v>
      </c>
      <c r="BK323" s="185">
        <f>ROUND(I323*H323,2)</f>
        <v>0</v>
      </c>
      <c r="BL323" s="88" t="s">
        <v>129</v>
      </c>
      <c r="BM323" s="184" t="s">
        <v>1620</v>
      </c>
    </row>
    <row r="324" spans="1:65" s="192" customFormat="1" x14ac:dyDescent="0.2">
      <c r="B324" s="193"/>
      <c r="D324" s="186" t="s">
        <v>131</v>
      </c>
      <c r="E324" s="194" t="s">
        <v>1</v>
      </c>
      <c r="F324" s="195" t="s">
        <v>1621</v>
      </c>
      <c r="H324" s="196">
        <v>914</v>
      </c>
      <c r="I324" s="278"/>
      <c r="L324" s="193"/>
      <c r="M324" s="197"/>
      <c r="N324" s="198"/>
      <c r="O324" s="198"/>
      <c r="P324" s="198"/>
      <c r="Q324" s="198"/>
      <c r="R324" s="198"/>
      <c r="S324" s="198"/>
      <c r="T324" s="199"/>
      <c r="AT324" s="194" t="s">
        <v>131</v>
      </c>
      <c r="AU324" s="194" t="s">
        <v>82</v>
      </c>
      <c r="AV324" s="192" t="s">
        <v>82</v>
      </c>
      <c r="AW324" s="192" t="s">
        <v>28</v>
      </c>
      <c r="AX324" s="192" t="s">
        <v>80</v>
      </c>
      <c r="AY324" s="194" t="s">
        <v>124</v>
      </c>
    </row>
    <row r="325" spans="1:65" s="99" customFormat="1" ht="16.5" customHeight="1" x14ac:dyDescent="0.2">
      <c r="A325" s="100"/>
      <c r="B325" s="97"/>
      <c r="C325" s="218" t="s">
        <v>443</v>
      </c>
      <c r="D325" s="218" t="s">
        <v>467</v>
      </c>
      <c r="E325" s="219" t="s">
        <v>1622</v>
      </c>
      <c r="F325" s="220" t="s">
        <v>1623</v>
      </c>
      <c r="G325" s="221" t="s">
        <v>185</v>
      </c>
      <c r="H325" s="222">
        <v>927.71</v>
      </c>
      <c r="I325" s="231">
        <v>0</v>
      </c>
      <c r="J325" s="223">
        <f>ROUND(I325*H325,2)</f>
        <v>0</v>
      </c>
      <c r="K325" s="224"/>
      <c r="L325" s="225"/>
      <c r="M325" s="226" t="s">
        <v>1</v>
      </c>
      <c r="N325" s="227" t="s">
        <v>37</v>
      </c>
      <c r="O325" s="182">
        <v>0</v>
      </c>
      <c r="P325" s="182">
        <f>O325*H325</f>
        <v>0</v>
      </c>
      <c r="Q325" s="182">
        <v>2.5999999999999998E-4</v>
      </c>
      <c r="R325" s="182">
        <f>Q325*H325</f>
        <v>0.24120459999999999</v>
      </c>
      <c r="S325" s="182">
        <v>0</v>
      </c>
      <c r="T325" s="183">
        <f>S325*H325</f>
        <v>0</v>
      </c>
      <c r="U325" s="100"/>
      <c r="V325" s="100"/>
      <c r="W325" s="100"/>
      <c r="X325" s="100"/>
      <c r="Y325" s="100"/>
      <c r="Z325" s="100"/>
      <c r="AA325" s="100"/>
      <c r="AB325" s="100"/>
      <c r="AC325" s="100"/>
      <c r="AD325" s="100"/>
      <c r="AE325" s="100"/>
      <c r="AR325" s="184" t="s">
        <v>178</v>
      </c>
      <c r="AT325" s="184" t="s">
        <v>467</v>
      </c>
      <c r="AU325" s="184" t="s">
        <v>82</v>
      </c>
      <c r="AY325" s="88" t="s">
        <v>124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88" t="s">
        <v>80</v>
      </c>
      <c r="BK325" s="185">
        <f>ROUND(I325*H325,2)</f>
        <v>0</v>
      </c>
      <c r="BL325" s="88" t="s">
        <v>129</v>
      </c>
      <c r="BM325" s="184" t="s">
        <v>1624</v>
      </c>
    </row>
    <row r="326" spans="1:65" s="192" customFormat="1" x14ac:dyDescent="0.2">
      <c r="B326" s="193"/>
      <c r="D326" s="186" t="s">
        <v>131</v>
      </c>
      <c r="F326" s="195" t="s">
        <v>1625</v>
      </c>
      <c r="H326" s="196">
        <v>927.71</v>
      </c>
      <c r="L326" s="193"/>
      <c r="M326" s="197"/>
      <c r="N326" s="198"/>
      <c r="O326" s="198"/>
      <c r="P326" s="198"/>
      <c r="Q326" s="198"/>
      <c r="R326" s="198"/>
      <c r="S326" s="198"/>
      <c r="T326" s="199"/>
      <c r="AT326" s="194" t="s">
        <v>131</v>
      </c>
      <c r="AU326" s="194" t="s">
        <v>82</v>
      </c>
      <c r="AV326" s="192" t="s">
        <v>82</v>
      </c>
      <c r="AW326" s="192" t="s">
        <v>3</v>
      </c>
      <c r="AX326" s="192" t="s">
        <v>80</v>
      </c>
      <c r="AY326" s="194" t="s">
        <v>124</v>
      </c>
    </row>
    <row r="327" spans="1:65" s="99" customFormat="1" ht="16.5" customHeight="1" x14ac:dyDescent="0.2">
      <c r="A327" s="100"/>
      <c r="B327" s="97"/>
      <c r="C327" s="173" t="s">
        <v>448</v>
      </c>
      <c r="D327" s="173" t="s">
        <v>125</v>
      </c>
      <c r="E327" s="174" t="s">
        <v>1626</v>
      </c>
      <c r="F327" s="175" t="s">
        <v>1627</v>
      </c>
      <c r="G327" s="176" t="s">
        <v>185</v>
      </c>
      <c r="H327" s="177">
        <v>30</v>
      </c>
      <c r="I327" s="86">
        <v>0</v>
      </c>
      <c r="J327" s="178">
        <f>ROUND(I327*H327,2)</f>
        <v>0</v>
      </c>
      <c r="K327" s="179"/>
      <c r="L327" s="97"/>
      <c r="M327" s="180" t="s">
        <v>1</v>
      </c>
      <c r="N327" s="181" t="s">
        <v>37</v>
      </c>
      <c r="O327" s="182">
        <v>0.155</v>
      </c>
      <c r="P327" s="182">
        <f>O327*H327</f>
        <v>4.6500000000000004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100"/>
      <c r="V327" s="100"/>
      <c r="W327" s="100"/>
      <c r="X327" s="100"/>
      <c r="Y327" s="100"/>
      <c r="Z327" s="100"/>
      <c r="AA327" s="100"/>
      <c r="AB327" s="100"/>
      <c r="AC327" s="100"/>
      <c r="AD327" s="100"/>
      <c r="AE327" s="100"/>
      <c r="AR327" s="184" t="s">
        <v>129</v>
      </c>
      <c r="AT327" s="184" t="s">
        <v>125</v>
      </c>
      <c r="AU327" s="184" t="s">
        <v>82</v>
      </c>
      <c r="AY327" s="88" t="s">
        <v>124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88" t="s">
        <v>80</v>
      </c>
      <c r="BK327" s="185">
        <f>ROUND(I327*H327,2)</f>
        <v>0</v>
      </c>
      <c r="BL327" s="88" t="s">
        <v>129</v>
      </c>
      <c r="BM327" s="184" t="s">
        <v>1628</v>
      </c>
    </row>
    <row r="328" spans="1:65" s="192" customFormat="1" x14ac:dyDescent="0.2">
      <c r="B328" s="193"/>
      <c r="D328" s="186" t="s">
        <v>131</v>
      </c>
      <c r="E328" s="194" t="s">
        <v>1</v>
      </c>
      <c r="F328" s="195" t="s">
        <v>1629</v>
      </c>
      <c r="H328" s="196">
        <v>30</v>
      </c>
      <c r="L328" s="193"/>
      <c r="M328" s="197"/>
      <c r="N328" s="198"/>
      <c r="O328" s="198"/>
      <c r="P328" s="198"/>
      <c r="Q328" s="198"/>
      <c r="R328" s="198"/>
      <c r="S328" s="198"/>
      <c r="T328" s="199"/>
      <c r="AT328" s="194" t="s">
        <v>131</v>
      </c>
      <c r="AU328" s="194" t="s">
        <v>82</v>
      </c>
      <c r="AV328" s="192" t="s">
        <v>82</v>
      </c>
      <c r="AW328" s="192" t="s">
        <v>28</v>
      </c>
      <c r="AX328" s="192" t="s">
        <v>80</v>
      </c>
      <c r="AY328" s="194" t="s">
        <v>124</v>
      </c>
    </row>
    <row r="329" spans="1:65" s="99" customFormat="1" ht="16.5" customHeight="1" x14ac:dyDescent="0.2">
      <c r="A329" s="100"/>
      <c r="B329" s="97"/>
      <c r="C329" s="218" t="s">
        <v>462</v>
      </c>
      <c r="D329" s="218" t="s">
        <v>467</v>
      </c>
      <c r="E329" s="219" t="s">
        <v>1630</v>
      </c>
      <c r="F329" s="220" t="s">
        <v>1631</v>
      </c>
      <c r="G329" s="221" t="s">
        <v>185</v>
      </c>
      <c r="H329" s="222">
        <v>30.45</v>
      </c>
      <c r="I329" s="231">
        <v>0</v>
      </c>
      <c r="J329" s="223">
        <f>ROUND(I329*H329,2)</f>
        <v>0</v>
      </c>
      <c r="K329" s="224"/>
      <c r="L329" s="225"/>
      <c r="M329" s="226" t="s">
        <v>1</v>
      </c>
      <c r="N329" s="227" t="s">
        <v>37</v>
      </c>
      <c r="O329" s="182">
        <v>0</v>
      </c>
      <c r="P329" s="182">
        <f>O329*H329</f>
        <v>0</v>
      </c>
      <c r="Q329" s="182">
        <v>4.0999999999999999E-4</v>
      </c>
      <c r="R329" s="182">
        <f>Q329*H329</f>
        <v>1.2484499999999999E-2</v>
      </c>
      <c r="S329" s="182">
        <v>0</v>
      </c>
      <c r="T329" s="183">
        <f>S329*H329</f>
        <v>0</v>
      </c>
      <c r="U329" s="100"/>
      <c r="V329" s="100"/>
      <c r="W329" s="100"/>
      <c r="X329" s="100"/>
      <c r="Y329" s="100"/>
      <c r="Z329" s="100"/>
      <c r="AA329" s="100"/>
      <c r="AB329" s="100"/>
      <c r="AC329" s="100"/>
      <c r="AD329" s="100"/>
      <c r="AE329" s="100"/>
      <c r="AR329" s="184" t="s">
        <v>178</v>
      </c>
      <c r="AT329" s="184" t="s">
        <v>467</v>
      </c>
      <c r="AU329" s="184" t="s">
        <v>82</v>
      </c>
      <c r="AY329" s="88" t="s">
        <v>124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88" t="s">
        <v>80</v>
      </c>
      <c r="BK329" s="185">
        <f>ROUND(I329*H329,2)</f>
        <v>0</v>
      </c>
      <c r="BL329" s="88" t="s">
        <v>129</v>
      </c>
      <c r="BM329" s="184" t="s">
        <v>1632</v>
      </c>
    </row>
    <row r="330" spans="1:65" s="192" customFormat="1" x14ac:dyDescent="0.2">
      <c r="B330" s="193"/>
      <c r="D330" s="186" t="s">
        <v>131</v>
      </c>
      <c r="F330" s="195" t="s">
        <v>1633</v>
      </c>
      <c r="H330" s="196">
        <v>30.45</v>
      </c>
      <c r="L330" s="193"/>
      <c r="M330" s="197"/>
      <c r="N330" s="198"/>
      <c r="O330" s="198"/>
      <c r="P330" s="198"/>
      <c r="Q330" s="198"/>
      <c r="R330" s="198"/>
      <c r="S330" s="198"/>
      <c r="T330" s="199"/>
      <c r="AT330" s="194" t="s">
        <v>131</v>
      </c>
      <c r="AU330" s="194" t="s">
        <v>82</v>
      </c>
      <c r="AV330" s="192" t="s">
        <v>82</v>
      </c>
      <c r="AW330" s="192" t="s">
        <v>3</v>
      </c>
      <c r="AX330" s="192" t="s">
        <v>80</v>
      </c>
      <c r="AY330" s="194" t="s">
        <v>124</v>
      </c>
    </row>
    <row r="331" spans="1:65" s="99" customFormat="1" ht="16.5" customHeight="1" x14ac:dyDescent="0.2">
      <c r="A331" s="100"/>
      <c r="B331" s="97"/>
      <c r="C331" s="173" t="s">
        <v>466</v>
      </c>
      <c r="D331" s="173" t="s">
        <v>125</v>
      </c>
      <c r="E331" s="174" t="s">
        <v>1634</v>
      </c>
      <c r="F331" s="175" t="s">
        <v>1635</v>
      </c>
      <c r="G331" s="176" t="s">
        <v>185</v>
      </c>
      <c r="H331" s="177">
        <v>557</v>
      </c>
      <c r="I331" s="86">
        <v>0</v>
      </c>
      <c r="J331" s="178">
        <f>ROUND(I331*H331,2)</f>
        <v>0</v>
      </c>
      <c r="K331" s="179"/>
      <c r="L331" s="97"/>
      <c r="M331" s="180" t="s">
        <v>1</v>
      </c>
      <c r="N331" s="181" t="s">
        <v>37</v>
      </c>
      <c r="O331" s="182">
        <v>0.19400000000000001</v>
      </c>
      <c r="P331" s="182">
        <f>O331*H331</f>
        <v>108.05800000000001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100"/>
      <c r="V331" s="100"/>
      <c r="W331" s="100"/>
      <c r="X331" s="100"/>
      <c r="Y331" s="100"/>
      <c r="Z331" s="100"/>
      <c r="AA331" s="100"/>
      <c r="AB331" s="100"/>
      <c r="AC331" s="100"/>
      <c r="AD331" s="100"/>
      <c r="AE331" s="100"/>
      <c r="AR331" s="184" t="s">
        <v>129</v>
      </c>
      <c r="AT331" s="184" t="s">
        <v>125</v>
      </c>
      <c r="AU331" s="184" t="s">
        <v>82</v>
      </c>
      <c r="AY331" s="88" t="s">
        <v>124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88" t="s">
        <v>80</v>
      </c>
      <c r="BK331" s="185">
        <f>ROUND(I331*H331,2)</f>
        <v>0</v>
      </c>
      <c r="BL331" s="88" t="s">
        <v>129</v>
      </c>
      <c r="BM331" s="184" t="s">
        <v>1636</v>
      </c>
    </row>
    <row r="332" spans="1:65" s="192" customFormat="1" x14ac:dyDescent="0.2">
      <c r="B332" s="193"/>
      <c r="D332" s="186" t="s">
        <v>131</v>
      </c>
      <c r="E332" s="194" t="s">
        <v>1</v>
      </c>
      <c r="F332" s="195" t="s">
        <v>1637</v>
      </c>
      <c r="H332" s="196">
        <v>557</v>
      </c>
      <c r="L332" s="193"/>
      <c r="M332" s="197"/>
      <c r="N332" s="198"/>
      <c r="O332" s="198"/>
      <c r="P332" s="198"/>
      <c r="Q332" s="198"/>
      <c r="R332" s="198"/>
      <c r="S332" s="198"/>
      <c r="T332" s="199"/>
      <c r="AT332" s="194" t="s">
        <v>131</v>
      </c>
      <c r="AU332" s="194" t="s">
        <v>82</v>
      </c>
      <c r="AV332" s="192" t="s">
        <v>82</v>
      </c>
      <c r="AW332" s="192" t="s">
        <v>28</v>
      </c>
      <c r="AX332" s="192" t="s">
        <v>80</v>
      </c>
      <c r="AY332" s="194" t="s">
        <v>124</v>
      </c>
    </row>
    <row r="333" spans="1:65" s="99" customFormat="1" ht="16.5" customHeight="1" x14ac:dyDescent="0.2">
      <c r="A333" s="100"/>
      <c r="B333" s="97"/>
      <c r="C333" s="218" t="s">
        <v>474</v>
      </c>
      <c r="D333" s="218" t="s">
        <v>467</v>
      </c>
      <c r="E333" s="219" t="s">
        <v>1638</v>
      </c>
      <c r="F333" s="220" t="s">
        <v>1639</v>
      </c>
      <c r="G333" s="221" t="s">
        <v>185</v>
      </c>
      <c r="H333" s="222">
        <v>565.35500000000002</v>
      </c>
      <c r="I333" s="231">
        <v>0</v>
      </c>
      <c r="J333" s="223">
        <f>ROUND(I333*H333,2)</f>
        <v>0</v>
      </c>
      <c r="K333" s="224"/>
      <c r="L333" s="225"/>
      <c r="M333" s="226" t="s">
        <v>1</v>
      </c>
      <c r="N333" s="227" t="s">
        <v>37</v>
      </c>
      <c r="O333" s="182">
        <v>0</v>
      </c>
      <c r="P333" s="182">
        <f>O333*H333</f>
        <v>0</v>
      </c>
      <c r="Q333" s="182">
        <v>6.6E-4</v>
      </c>
      <c r="R333" s="182">
        <f>Q333*H333</f>
        <v>0.37313430000000003</v>
      </c>
      <c r="S333" s="182">
        <v>0</v>
      </c>
      <c r="T333" s="183">
        <f>S333*H333</f>
        <v>0</v>
      </c>
      <c r="U333" s="100"/>
      <c r="V333" s="100"/>
      <c r="W333" s="100"/>
      <c r="X333" s="100"/>
      <c r="Y333" s="100"/>
      <c r="Z333" s="100"/>
      <c r="AA333" s="100"/>
      <c r="AB333" s="100"/>
      <c r="AC333" s="100"/>
      <c r="AD333" s="100"/>
      <c r="AE333" s="100"/>
      <c r="AR333" s="184" t="s">
        <v>178</v>
      </c>
      <c r="AT333" s="184" t="s">
        <v>467</v>
      </c>
      <c r="AU333" s="184" t="s">
        <v>82</v>
      </c>
      <c r="AY333" s="88" t="s">
        <v>124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88" t="s">
        <v>80</v>
      </c>
      <c r="BK333" s="185">
        <f>ROUND(I333*H333,2)</f>
        <v>0</v>
      </c>
      <c r="BL333" s="88" t="s">
        <v>129</v>
      </c>
      <c r="BM333" s="184" t="s">
        <v>1640</v>
      </c>
    </row>
    <row r="334" spans="1:65" s="192" customFormat="1" x14ac:dyDescent="0.2">
      <c r="B334" s="193"/>
      <c r="D334" s="186" t="s">
        <v>131</v>
      </c>
      <c r="F334" s="195" t="s">
        <v>1641</v>
      </c>
      <c r="H334" s="196">
        <v>565.35500000000002</v>
      </c>
      <c r="L334" s="193"/>
      <c r="M334" s="197"/>
      <c r="N334" s="198"/>
      <c r="O334" s="198"/>
      <c r="P334" s="198"/>
      <c r="Q334" s="198"/>
      <c r="R334" s="198"/>
      <c r="S334" s="198"/>
      <c r="T334" s="199"/>
      <c r="AT334" s="194" t="s">
        <v>131</v>
      </c>
      <c r="AU334" s="194" t="s">
        <v>82</v>
      </c>
      <c r="AV334" s="192" t="s">
        <v>82</v>
      </c>
      <c r="AW334" s="192" t="s">
        <v>3</v>
      </c>
      <c r="AX334" s="192" t="s">
        <v>80</v>
      </c>
      <c r="AY334" s="194" t="s">
        <v>124</v>
      </c>
    </row>
    <row r="335" spans="1:65" s="99" customFormat="1" ht="16.5" customHeight="1" x14ac:dyDescent="0.2">
      <c r="A335" s="100"/>
      <c r="B335" s="97"/>
      <c r="C335" s="173" t="s">
        <v>478</v>
      </c>
      <c r="D335" s="173" t="s">
        <v>125</v>
      </c>
      <c r="E335" s="174" t="s">
        <v>1642</v>
      </c>
      <c r="F335" s="175" t="s">
        <v>1643</v>
      </c>
      <c r="G335" s="176" t="s">
        <v>554</v>
      </c>
      <c r="H335" s="177">
        <v>120</v>
      </c>
      <c r="I335" s="86">
        <v>0</v>
      </c>
      <c r="J335" s="178">
        <f>ROUND(I335*H335,2)</f>
        <v>0</v>
      </c>
      <c r="K335" s="179"/>
      <c r="L335" s="97"/>
      <c r="M335" s="180" t="s">
        <v>1</v>
      </c>
      <c r="N335" s="181" t="s">
        <v>37</v>
      </c>
      <c r="O335" s="182">
        <v>0.46500000000000002</v>
      </c>
      <c r="P335" s="182">
        <f>O335*H335</f>
        <v>55.800000000000004</v>
      </c>
      <c r="Q335" s="182">
        <v>0</v>
      </c>
      <c r="R335" s="182">
        <f>Q335*H335</f>
        <v>0</v>
      </c>
      <c r="S335" s="182">
        <v>0</v>
      </c>
      <c r="T335" s="183">
        <f>S335*H335</f>
        <v>0</v>
      </c>
      <c r="U335" s="100"/>
      <c r="V335" s="100"/>
      <c r="W335" s="100"/>
      <c r="X335" s="100"/>
      <c r="Y335" s="100"/>
      <c r="Z335" s="100"/>
      <c r="AA335" s="100"/>
      <c r="AB335" s="100"/>
      <c r="AC335" s="100"/>
      <c r="AD335" s="100"/>
      <c r="AE335" s="100"/>
      <c r="AR335" s="184" t="s">
        <v>129</v>
      </c>
      <c r="AT335" s="184" t="s">
        <v>125</v>
      </c>
      <c r="AU335" s="184" t="s">
        <v>82</v>
      </c>
      <c r="AY335" s="88" t="s">
        <v>124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88" t="s">
        <v>80</v>
      </c>
      <c r="BK335" s="185">
        <f>ROUND(I335*H335,2)</f>
        <v>0</v>
      </c>
      <c r="BL335" s="88" t="s">
        <v>129</v>
      </c>
      <c r="BM335" s="184" t="s">
        <v>1644</v>
      </c>
    </row>
    <row r="336" spans="1:65" s="99" customFormat="1" ht="16.5" customHeight="1" x14ac:dyDescent="0.2">
      <c r="A336" s="100"/>
      <c r="B336" s="97"/>
      <c r="C336" s="218" t="s">
        <v>486</v>
      </c>
      <c r="D336" s="218" t="s">
        <v>467</v>
      </c>
      <c r="E336" s="219" t="s">
        <v>1645</v>
      </c>
      <c r="F336" s="220" t="s">
        <v>1646</v>
      </c>
      <c r="G336" s="221" t="s">
        <v>554</v>
      </c>
      <c r="H336" s="222">
        <v>20</v>
      </c>
      <c r="I336" s="231">
        <v>0</v>
      </c>
      <c r="J336" s="223">
        <f>ROUND(I336*H336,2)</f>
        <v>0</v>
      </c>
      <c r="K336" s="224"/>
      <c r="L336" s="225"/>
      <c r="M336" s="226" t="s">
        <v>1</v>
      </c>
      <c r="N336" s="227" t="s">
        <v>37</v>
      </c>
      <c r="O336" s="182">
        <v>0</v>
      </c>
      <c r="P336" s="182">
        <f>O336*H336</f>
        <v>0</v>
      </c>
      <c r="Q336" s="182">
        <v>8.0000000000000007E-5</v>
      </c>
      <c r="R336" s="182">
        <f>Q336*H336</f>
        <v>1.6000000000000001E-3</v>
      </c>
      <c r="S336" s="182">
        <v>0</v>
      </c>
      <c r="T336" s="183">
        <f>S336*H336</f>
        <v>0</v>
      </c>
      <c r="U336" s="100"/>
      <c r="V336" s="100"/>
      <c r="W336" s="100"/>
      <c r="X336" s="100"/>
      <c r="Y336" s="100"/>
      <c r="Z336" s="100"/>
      <c r="AA336" s="100"/>
      <c r="AB336" s="100"/>
      <c r="AC336" s="100"/>
      <c r="AD336" s="100"/>
      <c r="AE336" s="100"/>
      <c r="AR336" s="184" t="s">
        <v>178</v>
      </c>
      <c r="AT336" s="184" t="s">
        <v>467</v>
      </c>
      <c r="AU336" s="184" t="s">
        <v>82</v>
      </c>
      <c r="AY336" s="88" t="s">
        <v>124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88" t="s">
        <v>80</v>
      </c>
      <c r="BK336" s="185">
        <f>ROUND(I336*H336,2)</f>
        <v>0</v>
      </c>
      <c r="BL336" s="88" t="s">
        <v>129</v>
      </c>
      <c r="BM336" s="184" t="s">
        <v>1647</v>
      </c>
    </row>
    <row r="337" spans="1:65" s="192" customFormat="1" x14ac:dyDescent="0.2">
      <c r="B337" s="193"/>
      <c r="D337" s="186" t="s">
        <v>131</v>
      </c>
      <c r="E337" s="194" t="s">
        <v>1</v>
      </c>
      <c r="F337" s="195" t="s">
        <v>1648</v>
      </c>
      <c r="H337" s="196">
        <v>6</v>
      </c>
      <c r="L337" s="193"/>
      <c r="M337" s="197"/>
      <c r="N337" s="198"/>
      <c r="O337" s="198"/>
      <c r="P337" s="198"/>
      <c r="Q337" s="198"/>
      <c r="R337" s="198"/>
      <c r="S337" s="198"/>
      <c r="T337" s="199"/>
      <c r="AT337" s="194" t="s">
        <v>131</v>
      </c>
      <c r="AU337" s="194" t="s">
        <v>82</v>
      </c>
      <c r="AV337" s="192" t="s">
        <v>82</v>
      </c>
      <c r="AW337" s="192" t="s">
        <v>28</v>
      </c>
      <c r="AX337" s="192" t="s">
        <v>72</v>
      </c>
      <c r="AY337" s="194" t="s">
        <v>124</v>
      </c>
    </row>
    <row r="338" spans="1:65" s="192" customFormat="1" x14ac:dyDescent="0.2">
      <c r="B338" s="193"/>
      <c r="D338" s="186" t="s">
        <v>131</v>
      </c>
      <c r="E338" s="194" t="s">
        <v>1</v>
      </c>
      <c r="F338" s="195" t="s">
        <v>1649</v>
      </c>
      <c r="H338" s="196">
        <v>6</v>
      </c>
      <c r="L338" s="193"/>
      <c r="M338" s="197"/>
      <c r="N338" s="198"/>
      <c r="O338" s="198"/>
      <c r="P338" s="198"/>
      <c r="Q338" s="198"/>
      <c r="R338" s="198"/>
      <c r="S338" s="198"/>
      <c r="T338" s="199"/>
      <c r="AT338" s="194" t="s">
        <v>131</v>
      </c>
      <c r="AU338" s="194" t="s">
        <v>82</v>
      </c>
      <c r="AV338" s="192" t="s">
        <v>82</v>
      </c>
      <c r="AW338" s="192" t="s">
        <v>28</v>
      </c>
      <c r="AX338" s="192" t="s">
        <v>72</v>
      </c>
      <c r="AY338" s="194" t="s">
        <v>124</v>
      </c>
    </row>
    <row r="339" spans="1:65" s="192" customFormat="1" x14ac:dyDescent="0.2">
      <c r="B339" s="193"/>
      <c r="D339" s="186" t="s">
        <v>131</v>
      </c>
      <c r="E339" s="194" t="s">
        <v>1</v>
      </c>
      <c r="F339" s="195" t="s">
        <v>1650</v>
      </c>
      <c r="H339" s="196">
        <v>4</v>
      </c>
      <c r="L339" s="193"/>
      <c r="M339" s="197"/>
      <c r="N339" s="198"/>
      <c r="O339" s="198"/>
      <c r="P339" s="198"/>
      <c r="Q339" s="198"/>
      <c r="R339" s="198"/>
      <c r="S339" s="198"/>
      <c r="T339" s="199"/>
      <c r="AT339" s="194" t="s">
        <v>131</v>
      </c>
      <c r="AU339" s="194" t="s">
        <v>82</v>
      </c>
      <c r="AV339" s="192" t="s">
        <v>82</v>
      </c>
      <c r="AW339" s="192" t="s">
        <v>28</v>
      </c>
      <c r="AX339" s="192" t="s">
        <v>72</v>
      </c>
      <c r="AY339" s="194" t="s">
        <v>124</v>
      </c>
    </row>
    <row r="340" spans="1:65" s="192" customFormat="1" x14ac:dyDescent="0.2">
      <c r="B340" s="193"/>
      <c r="D340" s="186" t="s">
        <v>131</v>
      </c>
      <c r="E340" s="194" t="s">
        <v>1</v>
      </c>
      <c r="F340" s="195" t="s">
        <v>1651</v>
      </c>
      <c r="H340" s="196">
        <v>4</v>
      </c>
      <c r="L340" s="193"/>
      <c r="M340" s="197"/>
      <c r="N340" s="198"/>
      <c r="O340" s="198"/>
      <c r="P340" s="198"/>
      <c r="Q340" s="198"/>
      <c r="R340" s="198"/>
      <c r="S340" s="198"/>
      <c r="T340" s="199"/>
      <c r="AT340" s="194" t="s">
        <v>131</v>
      </c>
      <c r="AU340" s="194" t="s">
        <v>82</v>
      </c>
      <c r="AV340" s="192" t="s">
        <v>82</v>
      </c>
      <c r="AW340" s="192" t="s">
        <v>28</v>
      </c>
      <c r="AX340" s="192" t="s">
        <v>72</v>
      </c>
      <c r="AY340" s="194" t="s">
        <v>124</v>
      </c>
    </row>
    <row r="341" spans="1:65" s="210" customFormat="1" x14ac:dyDescent="0.2">
      <c r="B341" s="211"/>
      <c r="D341" s="186" t="s">
        <v>131</v>
      </c>
      <c r="E341" s="212" t="s">
        <v>1</v>
      </c>
      <c r="F341" s="213" t="s">
        <v>140</v>
      </c>
      <c r="H341" s="214">
        <v>20</v>
      </c>
      <c r="L341" s="211"/>
      <c r="M341" s="215"/>
      <c r="N341" s="216"/>
      <c r="O341" s="216"/>
      <c r="P341" s="216"/>
      <c r="Q341" s="216"/>
      <c r="R341" s="216"/>
      <c r="S341" s="216"/>
      <c r="T341" s="217"/>
      <c r="AT341" s="212" t="s">
        <v>131</v>
      </c>
      <c r="AU341" s="212" t="s">
        <v>82</v>
      </c>
      <c r="AV341" s="210" t="s">
        <v>129</v>
      </c>
      <c r="AW341" s="210" t="s">
        <v>28</v>
      </c>
      <c r="AX341" s="210" t="s">
        <v>80</v>
      </c>
      <c r="AY341" s="212" t="s">
        <v>124</v>
      </c>
    </row>
    <row r="342" spans="1:65" s="99" customFormat="1" ht="16.5" customHeight="1" x14ac:dyDescent="0.2">
      <c r="A342" s="100"/>
      <c r="B342" s="97"/>
      <c r="C342" s="218" t="s">
        <v>494</v>
      </c>
      <c r="D342" s="218" t="s">
        <v>467</v>
      </c>
      <c r="E342" s="219" t="s">
        <v>1652</v>
      </c>
      <c r="F342" s="220" t="s">
        <v>1653</v>
      </c>
      <c r="G342" s="221" t="s">
        <v>554</v>
      </c>
      <c r="H342" s="222">
        <v>26</v>
      </c>
      <c r="I342" s="231">
        <v>0</v>
      </c>
      <c r="J342" s="223">
        <f>ROUND(I342*H342,2)</f>
        <v>0</v>
      </c>
      <c r="K342" s="224"/>
      <c r="L342" s="225"/>
      <c r="M342" s="226" t="s">
        <v>1</v>
      </c>
      <c r="N342" s="227" t="s">
        <v>37</v>
      </c>
      <c r="O342" s="182">
        <v>0</v>
      </c>
      <c r="P342" s="182">
        <f>O342*H342</f>
        <v>0</v>
      </c>
      <c r="Q342" s="182">
        <v>8.0000000000000007E-5</v>
      </c>
      <c r="R342" s="182">
        <f>Q342*H342</f>
        <v>2.0800000000000003E-3</v>
      </c>
      <c r="S342" s="182">
        <v>0</v>
      </c>
      <c r="T342" s="183">
        <f>S342*H342</f>
        <v>0</v>
      </c>
      <c r="U342" s="100"/>
      <c r="V342" s="100"/>
      <c r="W342" s="100"/>
      <c r="X342" s="100"/>
      <c r="Y342" s="100"/>
      <c r="Z342" s="100"/>
      <c r="AA342" s="100"/>
      <c r="AB342" s="100"/>
      <c r="AC342" s="100"/>
      <c r="AD342" s="100"/>
      <c r="AE342" s="100"/>
      <c r="AR342" s="184" t="s">
        <v>178</v>
      </c>
      <c r="AT342" s="184" t="s">
        <v>467</v>
      </c>
      <c r="AU342" s="184" t="s">
        <v>82</v>
      </c>
      <c r="AY342" s="88" t="s">
        <v>124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88" t="s">
        <v>80</v>
      </c>
      <c r="BK342" s="185">
        <f>ROUND(I342*H342,2)</f>
        <v>0</v>
      </c>
      <c r="BL342" s="88" t="s">
        <v>129</v>
      </c>
      <c r="BM342" s="184" t="s">
        <v>1654</v>
      </c>
    </row>
    <row r="343" spans="1:65" s="192" customFormat="1" x14ac:dyDescent="0.2">
      <c r="B343" s="193"/>
      <c r="D343" s="186" t="s">
        <v>131</v>
      </c>
      <c r="E343" s="194" t="s">
        <v>1</v>
      </c>
      <c r="F343" s="195" t="s">
        <v>1655</v>
      </c>
      <c r="H343" s="196">
        <v>3</v>
      </c>
      <c r="L343" s="193"/>
      <c r="M343" s="197"/>
      <c r="N343" s="198"/>
      <c r="O343" s="198"/>
      <c r="P343" s="198"/>
      <c r="Q343" s="198"/>
      <c r="R343" s="198"/>
      <c r="S343" s="198"/>
      <c r="T343" s="199"/>
      <c r="AT343" s="194" t="s">
        <v>131</v>
      </c>
      <c r="AU343" s="194" t="s">
        <v>82</v>
      </c>
      <c r="AV343" s="192" t="s">
        <v>82</v>
      </c>
      <c r="AW343" s="192" t="s">
        <v>28</v>
      </c>
      <c r="AX343" s="192" t="s">
        <v>72</v>
      </c>
      <c r="AY343" s="194" t="s">
        <v>124</v>
      </c>
    </row>
    <row r="344" spans="1:65" s="192" customFormat="1" x14ac:dyDescent="0.2">
      <c r="B344" s="193"/>
      <c r="D344" s="186" t="s">
        <v>131</v>
      </c>
      <c r="E344" s="194" t="s">
        <v>1</v>
      </c>
      <c r="F344" s="195" t="s">
        <v>1656</v>
      </c>
      <c r="H344" s="196">
        <v>4</v>
      </c>
      <c r="L344" s="193"/>
      <c r="M344" s="197"/>
      <c r="N344" s="198"/>
      <c r="O344" s="198"/>
      <c r="P344" s="198"/>
      <c r="Q344" s="198"/>
      <c r="R344" s="198"/>
      <c r="S344" s="198"/>
      <c r="T344" s="199"/>
      <c r="AT344" s="194" t="s">
        <v>131</v>
      </c>
      <c r="AU344" s="194" t="s">
        <v>82</v>
      </c>
      <c r="AV344" s="192" t="s">
        <v>82</v>
      </c>
      <c r="AW344" s="192" t="s">
        <v>28</v>
      </c>
      <c r="AX344" s="192" t="s">
        <v>72</v>
      </c>
      <c r="AY344" s="194" t="s">
        <v>124</v>
      </c>
    </row>
    <row r="345" spans="1:65" s="192" customFormat="1" x14ac:dyDescent="0.2">
      <c r="B345" s="193"/>
      <c r="D345" s="186" t="s">
        <v>131</v>
      </c>
      <c r="E345" s="194" t="s">
        <v>1</v>
      </c>
      <c r="F345" s="195" t="s">
        <v>1657</v>
      </c>
      <c r="H345" s="196">
        <v>3</v>
      </c>
      <c r="L345" s="193"/>
      <c r="M345" s="197"/>
      <c r="N345" s="198"/>
      <c r="O345" s="198"/>
      <c r="P345" s="198"/>
      <c r="Q345" s="198"/>
      <c r="R345" s="198"/>
      <c r="S345" s="198"/>
      <c r="T345" s="199"/>
      <c r="AT345" s="194" t="s">
        <v>131</v>
      </c>
      <c r="AU345" s="194" t="s">
        <v>82</v>
      </c>
      <c r="AV345" s="192" t="s">
        <v>82</v>
      </c>
      <c r="AW345" s="192" t="s">
        <v>28</v>
      </c>
      <c r="AX345" s="192" t="s">
        <v>72</v>
      </c>
      <c r="AY345" s="194" t="s">
        <v>124</v>
      </c>
    </row>
    <row r="346" spans="1:65" s="192" customFormat="1" x14ac:dyDescent="0.2">
      <c r="B346" s="193"/>
      <c r="D346" s="186" t="s">
        <v>131</v>
      </c>
      <c r="E346" s="194" t="s">
        <v>1</v>
      </c>
      <c r="F346" s="195" t="s">
        <v>1658</v>
      </c>
      <c r="H346" s="196">
        <v>3</v>
      </c>
      <c r="L346" s="193"/>
      <c r="M346" s="197"/>
      <c r="N346" s="198"/>
      <c r="O346" s="198"/>
      <c r="P346" s="198"/>
      <c r="Q346" s="198"/>
      <c r="R346" s="198"/>
      <c r="S346" s="198"/>
      <c r="T346" s="199"/>
      <c r="AT346" s="194" t="s">
        <v>131</v>
      </c>
      <c r="AU346" s="194" t="s">
        <v>82</v>
      </c>
      <c r="AV346" s="192" t="s">
        <v>82</v>
      </c>
      <c r="AW346" s="192" t="s">
        <v>28</v>
      </c>
      <c r="AX346" s="192" t="s">
        <v>72</v>
      </c>
      <c r="AY346" s="194" t="s">
        <v>124</v>
      </c>
    </row>
    <row r="347" spans="1:65" s="192" customFormat="1" x14ac:dyDescent="0.2">
      <c r="B347" s="193"/>
      <c r="D347" s="186" t="s">
        <v>131</v>
      </c>
      <c r="E347" s="194" t="s">
        <v>1</v>
      </c>
      <c r="F347" s="195" t="s">
        <v>1659</v>
      </c>
      <c r="H347" s="196">
        <v>2</v>
      </c>
      <c r="L347" s="193"/>
      <c r="M347" s="197"/>
      <c r="N347" s="198"/>
      <c r="O347" s="198"/>
      <c r="P347" s="198"/>
      <c r="Q347" s="198"/>
      <c r="R347" s="198"/>
      <c r="S347" s="198"/>
      <c r="T347" s="199"/>
      <c r="AT347" s="194" t="s">
        <v>131</v>
      </c>
      <c r="AU347" s="194" t="s">
        <v>82</v>
      </c>
      <c r="AV347" s="192" t="s">
        <v>82</v>
      </c>
      <c r="AW347" s="192" t="s">
        <v>28</v>
      </c>
      <c r="AX347" s="192" t="s">
        <v>72</v>
      </c>
      <c r="AY347" s="194" t="s">
        <v>124</v>
      </c>
    </row>
    <row r="348" spans="1:65" s="192" customFormat="1" x14ac:dyDescent="0.2">
      <c r="B348" s="193"/>
      <c r="D348" s="186" t="s">
        <v>131</v>
      </c>
      <c r="E348" s="194" t="s">
        <v>1</v>
      </c>
      <c r="F348" s="195" t="s">
        <v>1660</v>
      </c>
      <c r="H348" s="196">
        <v>3</v>
      </c>
      <c r="L348" s="193"/>
      <c r="M348" s="197"/>
      <c r="N348" s="198"/>
      <c r="O348" s="198"/>
      <c r="P348" s="198"/>
      <c r="Q348" s="198"/>
      <c r="R348" s="198"/>
      <c r="S348" s="198"/>
      <c r="T348" s="199"/>
      <c r="AT348" s="194" t="s">
        <v>131</v>
      </c>
      <c r="AU348" s="194" t="s">
        <v>82</v>
      </c>
      <c r="AV348" s="192" t="s">
        <v>82</v>
      </c>
      <c r="AW348" s="192" t="s">
        <v>28</v>
      </c>
      <c r="AX348" s="192" t="s">
        <v>72</v>
      </c>
      <c r="AY348" s="194" t="s">
        <v>124</v>
      </c>
    </row>
    <row r="349" spans="1:65" s="192" customFormat="1" x14ac:dyDescent="0.2">
      <c r="B349" s="193"/>
      <c r="D349" s="186" t="s">
        <v>131</v>
      </c>
      <c r="E349" s="194" t="s">
        <v>1</v>
      </c>
      <c r="F349" s="195" t="s">
        <v>1661</v>
      </c>
      <c r="H349" s="196">
        <v>8</v>
      </c>
      <c r="L349" s="193"/>
      <c r="M349" s="197"/>
      <c r="N349" s="198"/>
      <c r="O349" s="198"/>
      <c r="P349" s="198"/>
      <c r="Q349" s="198"/>
      <c r="R349" s="198"/>
      <c r="S349" s="198"/>
      <c r="T349" s="199"/>
      <c r="AT349" s="194" t="s">
        <v>131</v>
      </c>
      <c r="AU349" s="194" t="s">
        <v>82</v>
      </c>
      <c r="AV349" s="192" t="s">
        <v>82</v>
      </c>
      <c r="AW349" s="192" t="s">
        <v>28</v>
      </c>
      <c r="AX349" s="192" t="s">
        <v>72</v>
      </c>
      <c r="AY349" s="194" t="s">
        <v>124</v>
      </c>
    </row>
    <row r="350" spans="1:65" s="210" customFormat="1" x14ac:dyDescent="0.2">
      <c r="B350" s="211"/>
      <c r="D350" s="186" t="s">
        <v>131</v>
      </c>
      <c r="E350" s="212" t="s">
        <v>1</v>
      </c>
      <c r="F350" s="213" t="s">
        <v>140</v>
      </c>
      <c r="H350" s="214">
        <v>26</v>
      </c>
      <c r="I350" s="279"/>
      <c r="L350" s="211"/>
      <c r="M350" s="215"/>
      <c r="N350" s="216"/>
      <c r="O350" s="216"/>
      <c r="P350" s="216"/>
      <c r="Q350" s="216"/>
      <c r="R350" s="216"/>
      <c r="S350" s="216"/>
      <c r="T350" s="217"/>
      <c r="AT350" s="212" t="s">
        <v>131</v>
      </c>
      <c r="AU350" s="212" t="s">
        <v>82</v>
      </c>
      <c r="AV350" s="210" t="s">
        <v>129</v>
      </c>
      <c r="AW350" s="210" t="s">
        <v>28</v>
      </c>
      <c r="AX350" s="210" t="s">
        <v>80</v>
      </c>
      <c r="AY350" s="212" t="s">
        <v>124</v>
      </c>
    </row>
    <row r="351" spans="1:65" s="99" customFormat="1" ht="16.5" customHeight="1" x14ac:dyDescent="0.2">
      <c r="A351" s="100"/>
      <c r="B351" s="97"/>
      <c r="C351" s="218" t="s">
        <v>498</v>
      </c>
      <c r="D351" s="218" t="s">
        <v>467</v>
      </c>
      <c r="E351" s="219" t="s">
        <v>1662</v>
      </c>
      <c r="F351" s="220" t="s">
        <v>1663</v>
      </c>
      <c r="G351" s="221" t="s">
        <v>554</v>
      </c>
      <c r="H351" s="222">
        <v>64</v>
      </c>
      <c r="I351" s="231">
        <v>0</v>
      </c>
      <c r="J351" s="223">
        <f>ROUND(I351*H351,2)</f>
        <v>0</v>
      </c>
      <c r="K351" s="224"/>
      <c r="L351" s="225"/>
      <c r="M351" s="226" t="s">
        <v>1</v>
      </c>
      <c r="N351" s="227" t="s">
        <v>37</v>
      </c>
      <c r="O351" s="182">
        <v>0</v>
      </c>
      <c r="P351" s="182">
        <f>O351*H351</f>
        <v>0</v>
      </c>
      <c r="Q351" s="182">
        <v>8.0000000000000007E-5</v>
      </c>
      <c r="R351" s="182">
        <f>Q351*H351</f>
        <v>5.1200000000000004E-3</v>
      </c>
      <c r="S351" s="182">
        <v>0</v>
      </c>
      <c r="T351" s="183">
        <f>S351*H351</f>
        <v>0</v>
      </c>
      <c r="U351" s="100"/>
      <c r="V351" s="100"/>
      <c r="W351" s="100"/>
      <c r="X351" s="100"/>
      <c r="Y351" s="100"/>
      <c r="Z351" s="100"/>
      <c r="AA351" s="100"/>
      <c r="AB351" s="100"/>
      <c r="AC351" s="100"/>
      <c r="AD351" s="100"/>
      <c r="AE351" s="100"/>
      <c r="AR351" s="184" t="s">
        <v>178</v>
      </c>
      <c r="AT351" s="184" t="s">
        <v>467</v>
      </c>
      <c r="AU351" s="184" t="s">
        <v>82</v>
      </c>
      <c r="AY351" s="88" t="s">
        <v>124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88" t="s">
        <v>80</v>
      </c>
      <c r="BK351" s="185">
        <f>ROUND(I351*H351,2)</f>
        <v>0</v>
      </c>
      <c r="BL351" s="88" t="s">
        <v>129</v>
      </c>
      <c r="BM351" s="184" t="s">
        <v>1664</v>
      </c>
    </row>
    <row r="352" spans="1:65" s="192" customFormat="1" x14ac:dyDescent="0.2">
      <c r="B352" s="193"/>
      <c r="D352" s="186" t="s">
        <v>131</v>
      </c>
      <c r="E352" s="194" t="s">
        <v>1</v>
      </c>
      <c r="F352" s="195" t="s">
        <v>1665</v>
      </c>
      <c r="H352" s="196">
        <v>9</v>
      </c>
      <c r="L352" s="193"/>
      <c r="M352" s="197"/>
      <c r="N352" s="198"/>
      <c r="O352" s="198"/>
      <c r="P352" s="198"/>
      <c r="Q352" s="198"/>
      <c r="R352" s="198"/>
      <c r="S352" s="198"/>
      <c r="T352" s="199"/>
      <c r="AT352" s="194" t="s">
        <v>131</v>
      </c>
      <c r="AU352" s="194" t="s">
        <v>82</v>
      </c>
      <c r="AV352" s="192" t="s">
        <v>82</v>
      </c>
      <c r="AW352" s="192" t="s">
        <v>28</v>
      </c>
      <c r="AX352" s="192" t="s">
        <v>72</v>
      </c>
      <c r="AY352" s="194" t="s">
        <v>124</v>
      </c>
    </row>
    <row r="353" spans="1:65" s="192" customFormat="1" x14ac:dyDescent="0.2">
      <c r="B353" s="193"/>
      <c r="D353" s="186" t="s">
        <v>131</v>
      </c>
      <c r="E353" s="194" t="s">
        <v>1</v>
      </c>
      <c r="F353" s="195" t="s">
        <v>1648</v>
      </c>
      <c r="H353" s="196">
        <v>6</v>
      </c>
      <c r="L353" s="193"/>
      <c r="M353" s="197"/>
      <c r="N353" s="198"/>
      <c r="O353" s="198"/>
      <c r="P353" s="198"/>
      <c r="Q353" s="198"/>
      <c r="R353" s="198"/>
      <c r="S353" s="198"/>
      <c r="T353" s="199"/>
      <c r="AT353" s="194" t="s">
        <v>131</v>
      </c>
      <c r="AU353" s="194" t="s">
        <v>82</v>
      </c>
      <c r="AV353" s="192" t="s">
        <v>82</v>
      </c>
      <c r="AW353" s="192" t="s">
        <v>28</v>
      </c>
      <c r="AX353" s="192" t="s">
        <v>72</v>
      </c>
      <c r="AY353" s="194" t="s">
        <v>124</v>
      </c>
    </row>
    <row r="354" spans="1:65" s="192" customFormat="1" x14ac:dyDescent="0.2">
      <c r="B354" s="193"/>
      <c r="D354" s="186" t="s">
        <v>131</v>
      </c>
      <c r="E354" s="194" t="s">
        <v>1</v>
      </c>
      <c r="F354" s="195" t="s">
        <v>1649</v>
      </c>
      <c r="H354" s="196">
        <v>6</v>
      </c>
      <c r="L354" s="193"/>
      <c r="M354" s="197"/>
      <c r="N354" s="198"/>
      <c r="O354" s="198"/>
      <c r="P354" s="198"/>
      <c r="Q354" s="198"/>
      <c r="R354" s="198"/>
      <c r="S354" s="198"/>
      <c r="T354" s="199"/>
      <c r="AT354" s="194" t="s">
        <v>131</v>
      </c>
      <c r="AU354" s="194" t="s">
        <v>82</v>
      </c>
      <c r="AV354" s="192" t="s">
        <v>82</v>
      </c>
      <c r="AW354" s="192" t="s">
        <v>28</v>
      </c>
      <c r="AX354" s="192" t="s">
        <v>72</v>
      </c>
      <c r="AY354" s="194" t="s">
        <v>124</v>
      </c>
    </row>
    <row r="355" spans="1:65" s="192" customFormat="1" x14ac:dyDescent="0.2">
      <c r="B355" s="193"/>
      <c r="D355" s="186" t="s">
        <v>131</v>
      </c>
      <c r="E355" s="194" t="s">
        <v>1</v>
      </c>
      <c r="F355" s="195" t="s">
        <v>1666</v>
      </c>
      <c r="H355" s="196">
        <v>9</v>
      </c>
      <c r="L355" s="193"/>
      <c r="M355" s="197"/>
      <c r="N355" s="198"/>
      <c r="O355" s="198"/>
      <c r="P355" s="198"/>
      <c r="Q355" s="198"/>
      <c r="R355" s="198"/>
      <c r="S355" s="198"/>
      <c r="T355" s="199"/>
      <c r="AT355" s="194" t="s">
        <v>131</v>
      </c>
      <c r="AU355" s="194" t="s">
        <v>82</v>
      </c>
      <c r="AV355" s="192" t="s">
        <v>82</v>
      </c>
      <c r="AW355" s="192" t="s">
        <v>28</v>
      </c>
      <c r="AX355" s="192" t="s">
        <v>72</v>
      </c>
      <c r="AY355" s="194" t="s">
        <v>124</v>
      </c>
    </row>
    <row r="356" spans="1:65" s="192" customFormat="1" x14ac:dyDescent="0.2">
      <c r="B356" s="193"/>
      <c r="D356" s="186" t="s">
        <v>131</v>
      </c>
      <c r="E356" s="194" t="s">
        <v>1</v>
      </c>
      <c r="F356" s="195" t="s">
        <v>1667</v>
      </c>
      <c r="H356" s="196">
        <v>13</v>
      </c>
      <c r="L356" s="193"/>
      <c r="M356" s="197"/>
      <c r="N356" s="198"/>
      <c r="O356" s="198"/>
      <c r="P356" s="198"/>
      <c r="Q356" s="198"/>
      <c r="R356" s="198"/>
      <c r="S356" s="198"/>
      <c r="T356" s="199"/>
      <c r="AT356" s="194" t="s">
        <v>131</v>
      </c>
      <c r="AU356" s="194" t="s">
        <v>82</v>
      </c>
      <c r="AV356" s="192" t="s">
        <v>82</v>
      </c>
      <c r="AW356" s="192" t="s">
        <v>28</v>
      </c>
      <c r="AX356" s="192" t="s">
        <v>72</v>
      </c>
      <c r="AY356" s="194" t="s">
        <v>124</v>
      </c>
    </row>
    <row r="357" spans="1:65" s="192" customFormat="1" x14ac:dyDescent="0.2">
      <c r="B357" s="193"/>
      <c r="D357" s="186" t="s">
        <v>131</v>
      </c>
      <c r="E357" s="194" t="s">
        <v>1</v>
      </c>
      <c r="F357" s="195" t="s">
        <v>1668</v>
      </c>
      <c r="H357" s="196">
        <v>10</v>
      </c>
      <c r="L357" s="193"/>
      <c r="M357" s="197"/>
      <c r="N357" s="198"/>
      <c r="O357" s="198"/>
      <c r="P357" s="198"/>
      <c r="Q357" s="198"/>
      <c r="R357" s="198"/>
      <c r="S357" s="198"/>
      <c r="T357" s="199"/>
      <c r="AT357" s="194" t="s">
        <v>131</v>
      </c>
      <c r="AU357" s="194" t="s">
        <v>82</v>
      </c>
      <c r="AV357" s="192" t="s">
        <v>82</v>
      </c>
      <c r="AW357" s="192" t="s">
        <v>28</v>
      </c>
      <c r="AX357" s="192" t="s">
        <v>72</v>
      </c>
      <c r="AY357" s="194" t="s">
        <v>124</v>
      </c>
    </row>
    <row r="358" spans="1:65" s="192" customFormat="1" x14ac:dyDescent="0.2">
      <c r="B358" s="193"/>
      <c r="D358" s="186" t="s">
        <v>131</v>
      </c>
      <c r="E358" s="194" t="s">
        <v>1</v>
      </c>
      <c r="F358" s="195" t="s">
        <v>1669</v>
      </c>
      <c r="H358" s="196">
        <v>11</v>
      </c>
      <c r="L358" s="193"/>
      <c r="M358" s="197"/>
      <c r="N358" s="198"/>
      <c r="O358" s="198"/>
      <c r="P358" s="198"/>
      <c r="Q358" s="198"/>
      <c r="R358" s="198"/>
      <c r="S358" s="198"/>
      <c r="T358" s="199"/>
      <c r="AT358" s="194" t="s">
        <v>131</v>
      </c>
      <c r="AU358" s="194" t="s">
        <v>82</v>
      </c>
      <c r="AV358" s="192" t="s">
        <v>82</v>
      </c>
      <c r="AW358" s="192" t="s">
        <v>28</v>
      </c>
      <c r="AX358" s="192" t="s">
        <v>72</v>
      </c>
      <c r="AY358" s="194" t="s">
        <v>124</v>
      </c>
    </row>
    <row r="359" spans="1:65" s="210" customFormat="1" x14ac:dyDescent="0.2">
      <c r="B359" s="211"/>
      <c r="D359" s="186" t="s">
        <v>131</v>
      </c>
      <c r="E359" s="212" t="s">
        <v>1</v>
      </c>
      <c r="F359" s="213" t="s">
        <v>140</v>
      </c>
      <c r="H359" s="214">
        <v>64</v>
      </c>
      <c r="L359" s="211"/>
      <c r="M359" s="215"/>
      <c r="N359" s="216"/>
      <c r="O359" s="216"/>
      <c r="P359" s="216"/>
      <c r="Q359" s="216"/>
      <c r="R359" s="216"/>
      <c r="S359" s="216"/>
      <c r="T359" s="217"/>
      <c r="AT359" s="212" t="s">
        <v>131</v>
      </c>
      <c r="AU359" s="212" t="s">
        <v>82</v>
      </c>
      <c r="AV359" s="210" t="s">
        <v>129</v>
      </c>
      <c r="AW359" s="210" t="s">
        <v>28</v>
      </c>
      <c r="AX359" s="210" t="s">
        <v>80</v>
      </c>
      <c r="AY359" s="212" t="s">
        <v>124</v>
      </c>
    </row>
    <row r="360" spans="1:65" s="99" customFormat="1" ht="16.5" customHeight="1" x14ac:dyDescent="0.2">
      <c r="A360" s="100"/>
      <c r="B360" s="97"/>
      <c r="C360" s="218" t="s">
        <v>509</v>
      </c>
      <c r="D360" s="218" t="s">
        <v>467</v>
      </c>
      <c r="E360" s="219" t="s">
        <v>1670</v>
      </c>
      <c r="F360" s="220" t="s">
        <v>1671</v>
      </c>
      <c r="G360" s="221" t="s">
        <v>554</v>
      </c>
      <c r="H360" s="222">
        <v>10</v>
      </c>
      <c r="I360" s="231">
        <v>0</v>
      </c>
      <c r="J360" s="223">
        <f>ROUND(I360*H360,2)</f>
        <v>0</v>
      </c>
      <c r="K360" s="224"/>
      <c r="L360" s="225"/>
      <c r="M360" s="226" t="s">
        <v>1</v>
      </c>
      <c r="N360" s="227" t="s">
        <v>37</v>
      </c>
      <c r="O360" s="182">
        <v>0</v>
      </c>
      <c r="P360" s="182">
        <f>O360*H360</f>
        <v>0</v>
      </c>
      <c r="Q360" s="182">
        <v>8.0000000000000007E-5</v>
      </c>
      <c r="R360" s="182">
        <f>Q360*H360</f>
        <v>8.0000000000000004E-4</v>
      </c>
      <c r="S360" s="182">
        <v>0</v>
      </c>
      <c r="T360" s="183">
        <f>S360*H360</f>
        <v>0</v>
      </c>
      <c r="U360" s="100"/>
      <c r="V360" s="100"/>
      <c r="W360" s="100"/>
      <c r="X360" s="100"/>
      <c r="Y360" s="100"/>
      <c r="Z360" s="100"/>
      <c r="AA360" s="100"/>
      <c r="AB360" s="100"/>
      <c r="AC360" s="100"/>
      <c r="AD360" s="100"/>
      <c r="AE360" s="100"/>
      <c r="AR360" s="184" t="s">
        <v>178</v>
      </c>
      <c r="AT360" s="184" t="s">
        <v>467</v>
      </c>
      <c r="AU360" s="184" t="s">
        <v>82</v>
      </c>
      <c r="AY360" s="88" t="s">
        <v>124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88" t="s">
        <v>80</v>
      </c>
      <c r="BK360" s="185">
        <f>ROUND(I360*H360,2)</f>
        <v>0</v>
      </c>
      <c r="BL360" s="88" t="s">
        <v>129</v>
      </c>
      <c r="BM360" s="184" t="s">
        <v>1672</v>
      </c>
    </row>
    <row r="361" spans="1:65" s="192" customFormat="1" x14ac:dyDescent="0.2">
      <c r="B361" s="193"/>
      <c r="D361" s="186" t="s">
        <v>131</v>
      </c>
      <c r="E361" s="194" t="s">
        <v>1</v>
      </c>
      <c r="F361" s="195" t="s">
        <v>1673</v>
      </c>
      <c r="H361" s="196">
        <v>10</v>
      </c>
      <c r="L361" s="193"/>
      <c r="M361" s="197"/>
      <c r="N361" s="198"/>
      <c r="O361" s="198"/>
      <c r="P361" s="198"/>
      <c r="Q361" s="198"/>
      <c r="R361" s="198"/>
      <c r="S361" s="198"/>
      <c r="T361" s="199"/>
      <c r="AT361" s="194" t="s">
        <v>131</v>
      </c>
      <c r="AU361" s="194" t="s">
        <v>82</v>
      </c>
      <c r="AV361" s="192" t="s">
        <v>82</v>
      </c>
      <c r="AW361" s="192" t="s">
        <v>28</v>
      </c>
      <c r="AX361" s="192" t="s">
        <v>80</v>
      </c>
      <c r="AY361" s="194" t="s">
        <v>124</v>
      </c>
    </row>
    <row r="362" spans="1:65" s="99" customFormat="1" ht="16.5" customHeight="1" x14ac:dyDescent="0.2">
      <c r="A362" s="100"/>
      <c r="B362" s="97"/>
      <c r="C362" s="173" t="s">
        <v>513</v>
      </c>
      <c r="D362" s="173" t="s">
        <v>125</v>
      </c>
      <c r="E362" s="174" t="s">
        <v>1674</v>
      </c>
      <c r="F362" s="175" t="s">
        <v>1675</v>
      </c>
      <c r="G362" s="176" t="s">
        <v>554</v>
      </c>
      <c r="H362" s="177">
        <v>5</v>
      </c>
      <c r="I362" s="86">
        <v>0</v>
      </c>
      <c r="J362" s="178">
        <f>ROUND(I362*H362,2)</f>
        <v>0</v>
      </c>
      <c r="K362" s="179"/>
      <c r="L362" s="97"/>
      <c r="M362" s="180" t="s">
        <v>1</v>
      </c>
      <c r="N362" s="181" t="s">
        <v>37</v>
      </c>
      <c r="O362" s="182">
        <v>0.46500000000000002</v>
      </c>
      <c r="P362" s="182">
        <f>O362*H362</f>
        <v>2.3250000000000002</v>
      </c>
      <c r="Q362" s="182">
        <v>0</v>
      </c>
      <c r="R362" s="182">
        <f>Q362*H362</f>
        <v>0</v>
      </c>
      <c r="S362" s="182">
        <v>0</v>
      </c>
      <c r="T362" s="183">
        <f>S362*H362</f>
        <v>0</v>
      </c>
      <c r="U362" s="100"/>
      <c r="V362" s="100"/>
      <c r="W362" s="100"/>
      <c r="X362" s="100"/>
      <c r="Y362" s="100"/>
      <c r="Z362" s="100"/>
      <c r="AA362" s="100"/>
      <c r="AB362" s="100"/>
      <c r="AC362" s="100"/>
      <c r="AD362" s="100"/>
      <c r="AE362" s="100"/>
      <c r="AR362" s="184" t="s">
        <v>129</v>
      </c>
      <c r="AT362" s="184" t="s">
        <v>125</v>
      </c>
      <c r="AU362" s="184" t="s">
        <v>82</v>
      </c>
      <c r="AY362" s="88" t="s">
        <v>124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88" t="s">
        <v>80</v>
      </c>
      <c r="BK362" s="185">
        <f>ROUND(I362*H362,2)</f>
        <v>0</v>
      </c>
      <c r="BL362" s="88" t="s">
        <v>129</v>
      </c>
      <c r="BM362" s="184" t="s">
        <v>1676</v>
      </c>
    </row>
    <row r="363" spans="1:65" s="99" customFormat="1" ht="16.5" customHeight="1" x14ac:dyDescent="0.2">
      <c r="A363" s="100"/>
      <c r="B363" s="97"/>
      <c r="C363" s="218" t="s">
        <v>520</v>
      </c>
      <c r="D363" s="218" t="s">
        <v>467</v>
      </c>
      <c r="E363" s="219" t="s">
        <v>1677</v>
      </c>
      <c r="F363" s="220" t="s">
        <v>1678</v>
      </c>
      <c r="G363" s="221" t="s">
        <v>554</v>
      </c>
      <c r="H363" s="222">
        <v>3</v>
      </c>
      <c r="I363" s="231">
        <v>0</v>
      </c>
      <c r="J363" s="223">
        <f>ROUND(I363*H363,2)</f>
        <v>0</v>
      </c>
      <c r="K363" s="224"/>
      <c r="L363" s="225"/>
      <c r="M363" s="226" t="s">
        <v>1</v>
      </c>
      <c r="N363" s="227" t="s">
        <v>37</v>
      </c>
      <c r="O363" s="182">
        <v>0</v>
      </c>
      <c r="P363" s="182">
        <f>O363*H363</f>
        <v>0</v>
      </c>
      <c r="Q363" s="182">
        <v>8.0000000000000007E-5</v>
      </c>
      <c r="R363" s="182">
        <f>Q363*H363</f>
        <v>2.4000000000000003E-4</v>
      </c>
      <c r="S363" s="182">
        <v>0</v>
      </c>
      <c r="T363" s="183">
        <f>S363*H363</f>
        <v>0</v>
      </c>
      <c r="U363" s="100"/>
      <c r="V363" s="100"/>
      <c r="W363" s="100"/>
      <c r="X363" s="100"/>
      <c r="Y363" s="100"/>
      <c r="Z363" s="100"/>
      <c r="AA363" s="100"/>
      <c r="AB363" s="100"/>
      <c r="AC363" s="100"/>
      <c r="AD363" s="100"/>
      <c r="AE363" s="100"/>
      <c r="AR363" s="184" t="s">
        <v>178</v>
      </c>
      <c r="AT363" s="184" t="s">
        <v>467</v>
      </c>
      <c r="AU363" s="184" t="s">
        <v>82</v>
      </c>
      <c r="AY363" s="88" t="s">
        <v>124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88" t="s">
        <v>80</v>
      </c>
      <c r="BK363" s="185">
        <f>ROUND(I363*H363,2)</f>
        <v>0</v>
      </c>
      <c r="BL363" s="88" t="s">
        <v>129</v>
      </c>
      <c r="BM363" s="184" t="s">
        <v>1679</v>
      </c>
    </row>
    <row r="364" spans="1:65" s="192" customFormat="1" x14ac:dyDescent="0.2">
      <c r="B364" s="193"/>
      <c r="D364" s="186" t="s">
        <v>131</v>
      </c>
      <c r="E364" s="194" t="s">
        <v>1</v>
      </c>
      <c r="F364" s="195" t="s">
        <v>1680</v>
      </c>
      <c r="H364" s="196">
        <v>3</v>
      </c>
      <c r="L364" s="193"/>
      <c r="M364" s="197"/>
      <c r="N364" s="198"/>
      <c r="O364" s="198"/>
      <c r="P364" s="198"/>
      <c r="Q364" s="198"/>
      <c r="R364" s="198"/>
      <c r="S364" s="198"/>
      <c r="T364" s="199"/>
      <c r="AT364" s="194" t="s">
        <v>131</v>
      </c>
      <c r="AU364" s="194" t="s">
        <v>82</v>
      </c>
      <c r="AV364" s="192" t="s">
        <v>82</v>
      </c>
      <c r="AW364" s="192" t="s">
        <v>28</v>
      </c>
      <c r="AX364" s="192" t="s">
        <v>80</v>
      </c>
      <c r="AY364" s="194" t="s">
        <v>124</v>
      </c>
    </row>
    <row r="365" spans="1:65" s="99" customFormat="1" ht="16.5" customHeight="1" x14ac:dyDescent="0.2">
      <c r="A365" s="100"/>
      <c r="B365" s="97"/>
      <c r="C365" s="218" t="s">
        <v>526</v>
      </c>
      <c r="D365" s="218" t="s">
        <v>467</v>
      </c>
      <c r="E365" s="219" t="s">
        <v>1681</v>
      </c>
      <c r="F365" s="220" t="s">
        <v>1682</v>
      </c>
      <c r="G365" s="221" t="s">
        <v>554</v>
      </c>
      <c r="H365" s="222">
        <v>1</v>
      </c>
      <c r="I365" s="231">
        <v>0</v>
      </c>
      <c r="J365" s="223">
        <f>ROUND(I365*H365,2)</f>
        <v>0</v>
      </c>
      <c r="K365" s="224"/>
      <c r="L365" s="225"/>
      <c r="M365" s="226" t="s">
        <v>1</v>
      </c>
      <c r="N365" s="227" t="s">
        <v>37</v>
      </c>
      <c r="O365" s="182">
        <v>0</v>
      </c>
      <c r="P365" s="182">
        <f>O365*H365</f>
        <v>0</v>
      </c>
      <c r="Q365" s="182">
        <v>8.0000000000000007E-5</v>
      </c>
      <c r="R365" s="182">
        <f>Q365*H365</f>
        <v>8.0000000000000007E-5</v>
      </c>
      <c r="S365" s="182">
        <v>0</v>
      </c>
      <c r="T365" s="183">
        <f>S365*H365</f>
        <v>0</v>
      </c>
      <c r="U365" s="100"/>
      <c r="V365" s="100"/>
      <c r="W365" s="100"/>
      <c r="X365" s="100"/>
      <c r="Y365" s="100"/>
      <c r="Z365" s="100"/>
      <c r="AA365" s="100"/>
      <c r="AB365" s="100"/>
      <c r="AC365" s="100"/>
      <c r="AD365" s="100"/>
      <c r="AE365" s="100"/>
      <c r="AR365" s="184" t="s">
        <v>178</v>
      </c>
      <c r="AT365" s="184" t="s">
        <v>467</v>
      </c>
      <c r="AU365" s="184" t="s">
        <v>82</v>
      </c>
      <c r="AY365" s="88" t="s">
        <v>124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88" t="s">
        <v>80</v>
      </c>
      <c r="BK365" s="185">
        <f>ROUND(I365*H365,2)</f>
        <v>0</v>
      </c>
      <c r="BL365" s="88" t="s">
        <v>129</v>
      </c>
      <c r="BM365" s="184" t="s">
        <v>1683</v>
      </c>
    </row>
    <row r="366" spans="1:65" s="192" customFormat="1" x14ac:dyDescent="0.2">
      <c r="B366" s="193"/>
      <c r="D366" s="186" t="s">
        <v>131</v>
      </c>
      <c r="E366" s="194" t="s">
        <v>1</v>
      </c>
      <c r="F366" s="195" t="s">
        <v>1684</v>
      </c>
      <c r="H366" s="196">
        <v>1</v>
      </c>
      <c r="L366" s="193"/>
      <c r="M366" s="197"/>
      <c r="N366" s="198"/>
      <c r="O366" s="198"/>
      <c r="P366" s="198"/>
      <c r="Q366" s="198"/>
      <c r="R366" s="198"/>
      <c r="S366" s="198"/>
      <c r="T366" s="199"/>
      <c r="AT366" s="194" t="s">
        <v>131</v>
      </c>
      <c r="AU366" s="194" t="s">
        <v>82</v>
      </c>
      <c r="AV366" s="192" t="s">
        <v>82</v>
      </c>
      <c r="AW366" s="192" t="s">
        <v>28</v>
      </c>
      <c r="AX366" s="192" t="s">
        <v>80</v>
      </c>
      <c r="AY366" s="194" t="s">
        <v>124</v>
      </c>
    </row>
    <row r="367" spans="1:65" s="99" customFormat="1" ht="16.5" customHeight="1" x14ac:dyDescent="0.2">
      <c r="A367" s="100"/>
      <c r="B367" s="97"/>
      <c r="C367" s="218" t="s">
        <v>531</v>
      </c>
      <c r="D367" s="218" t="s">
        <v>467</v>
      </c>
      <c r="E367" s="219" t="s">
        <v>1685</v>
      </c>
      <c r="F367" s="220" t="s">
        <v>1686</v>
      </c>
      <c r="G367" s="221" t="s">
        <v>554</v>
      </c>
      <c r="H367" s="222">
        <v>1</v>
      </c>
      <c r="I367" s="231">
        <v>0</v>
      </c>
      <c r="J367" s="223">
        <f>ROUND(I367*H367,2)</f>
        <v>0</v>
      </c>
      <c r="K367" s="224"/>
      <c r="L367" s="225"/>
      <c r="M367" s="226" t="s">
        <v>1</v>
      </c>
      <c r="N367" s="227" t="s">
        <v>37</v>
      </c>
      <c r="O367" s="182">
        <v>0</v>
      </c>
      <c r="P367" s="182">
        <f>O367*H367</f>
        <v>0</v>
      </c>
      <c r="Q367" s="182">
        <v>8.0000000000000007E-5</v>
      </c>
      <c r="R367" s="182">
        <f>Q367*H367</f>
        <v>8.0000000000000007E-5</v>
      </c>
      <c r="S367" s="182">
        <v>0</v>
      </c>
      <c r="T367" s="183">
        <f>S367*H367</f>
        <v>0</v>
      </c>
      <c r="U367" s="100"/>
      <c r="V367" s="100"/>
      <c r="W367" s="100"/>
      <c r="X367" s="100"/>
      <c r="Y367" s="100"/>
      <c r="Z367" s="100"/>
      <c r="AA367" s="100"/>
      <c r="AB367" s="100"/>
      <c r="AC367" s="100"/>
      <c r="AD367" s="100"/>
      <c r="AE367" s="100"/>
      <c r="AR367" s="184" t="s">
        <v>178</v>
      </c>
      <c r="AT367" s="184" t="s">
        <v>467</v>
      </c>
      <c r="AU367" s="184" t="s">
        <v>82</v>
      </c>
      <c r="AY367" s="88" t="s">
        <v>124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88" t="s">
        <v>80</v>
      </c>
      <c r="BK367" s="185">
        <f>ROUND(I367*H367,2)</f>
        <v>0</v>
      </c>
      <c r="BL367" s="88" t="s">
        <v>129</v>
      </c>
      <c r="BM367" s="184" t="s">
        <v>1687</v>
      </c>
    </row>
    <row r="368" spans="1:65" s="192" customFormat="1" x14ac:dyDescent="0.2">
      <c r="B368" s="193"/>
      <c r="D368" s="186" t="s">
        <v>131</v>
      </c>
      <c r="E368" s="194" t="s">
        <v>1</v>
      </c>
      <c r="F368" s="195" t="s">
        <v>1684</v>
      </c>
      <c r="H368" s="196">
        <v>1</v>
      </c>
      <c r="L368" s="193"/>
      <c r="M368" s="197"/>
      <c r="N368" s="198"/>
      <c r="O368" s="198"/>
      <c r="P368" s="198"/>
      <c r="Q368" s="198"/>
      <c r="R368" s="198"/>
      <c r="S368" s="198"/>
      <c r="T368" s="199"/>
      <c r="AT368" s="194" t="s">
        <v>131</v>
      </c>
      <c r="AU368" s="194" t="s">
        <v>82</v>
      </c>
      <c r="AV368" s="192" t="s">
        <v>82</v>
      </c>
      <c r="AW368" s="192" t="s">
        <v>28</v>
      </c>
      <c r="AX368" s="192" t="s">
        <v>80</v>
      </c>
      <c r="AY368" s="194" t="s">
        <v>124</v>
      </c>
    </row>
    <row r="369" spans="1:65" s="99" customFormat="1" ht="16.5" customHeight="1" x14ac:dyDescent="0.2">
      <c r="A369" s="100"/>
      <c r="B369" s="97"/>
      <c r="C369" s="173" t="s">
        <v>536</v>
      </c>
      <c r="D369" s="173" t="s">
        <v>125</v>
      </c>
      <c r="E369" s="174" t="s">
        <v>1688</v>
      </c>
      <c r="F369" s="175" t="s">
        <v>1689</v>
      </c>
      <c r="G369" s="176" t="s">
        <v>554</v>
      </c>
      <c r="H369" s="177">
        <v>95</v>
      </c>
      <c r="I369" s="86">
        <v>0</v>
      </c>
      <c r="J369" s="178">
        <f>ROUND(I369*H369,2)</f>
        <v>0</v>
      </c>
      <c r="K369" s="179"/>
      <c r="L369" s="97"/>
      <c r="M369" s="180" t="s">
        <v>1</v>
      </c>
      <c r="N369" s="181" t="s">
        <v>37</v>
      </c>
      <c r="O369" s="182">
        <v>0.46500000000000002</v>
      </c>
      <c r="P369" s="182">
        <f>O369*H369</f>
        <v>44.175000000000004</v>
      </c>
      <c r="Q369" s="182">
        <v>0</v>
      </c>
      <c r="R369" s="182">
        <f>Q369*H369</f>
        <v>0</v>
      </c>
      <c r="S369" s="182">
        <v>0</v>
      </c>
      <c r="T369" s="183">
        <f>S369*H369</f>
        <v>0</v>
      </c>
      <c r="U369" s="100"/>
      <c r="V369" s="100"/>
      <c r="W369" s="100"/>
      <c r="X369" s="100"/>
      <c r="Y369" s="100"/>
      <c r="Z369" s="100"/>
      <c r="AA369" s="100"/>
      <c r="AB369" s="100"/>
      <c r="AC369" s="100"/>
      <c r="AD369" s="100"/>
      <c r="AE369" s="100"/>
      <c r="AR369" s="184" t="s">
        <v>129</v>
      </c>
      <c r="AT369" s="184" t="s">
        <v>125</v>
      </c>
      <c r="AU369" s="184" t="s">
        <v>82</v>
      </c>
      <c r="AY369" s="88" t="s">
        <v>124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88" t="s">
        <v>80</v>
      </c>
      <c r="BK369" s="185">
        <f>ROUND(I369*H369,2)</f>
        <v>0</v>
      </c>
      <c r="BL369" s="88" t="s">
        <v>129</v>
      </c>
      <c r="BM369" s="184" t="s">
        <v>1690</v>
      </c>
    </row>
    <row r="370" spans="1:65" s="99" customFormat="1" ht="16.5" customHeight="1" x14ac:dyDescent="0.2">
      <c r="A370" s="100"/>
      <c r="B370" s="97"/>
      <c r="C370" s="218" t="s">
        <v>541</v>
      </c>
      <c r="D370" s="218" t="s">
        <v>467</v>
      </c>
      <c r="E370" s="219" t="s">
        <v>1691</v>
      </c>
      <c r="F370" s="220" t="s">
        <v>1692</v>
      </c>
      <c r="G370" s="221" t="s">
        <v>554</v>
      </c>
      <c r="H370" s="222">
        <v>20</v>
      </c>
      <c r="I370" s="231">
        <v>0</v>
      </c>
      <c r="J370" s="223">
        <f>ROUND(I370*H370,2)</f>
        <v>0</v>
      </c>
      <c r="K370" s="224"/>
      <c r="L370" s="225"/>
      <c r="M370" s="226" t="s">
        <v>1</v>
      </c>
      <c r="N370" s="227" t="s">
        <v>37</v>
      </c>
      <c r="O370" s="182">
        <v>0</v>
      </c>
      <c r="P370" s="182">
        <f>O370*H370</f>
        <v>0</v>
      </c>
      <c r="Q370" s="182">
        <v>8.0000000000000007E-5</v>
      </c>
      <c r="R370" s="182">
        <f>Q370*H370</f>
        <v>1.6000000000000001E-3</v>
      </c>
      <c r="S370" s="182">
        <v>0</v>
      </c>
      <c r="T370" s="183">
        <f>S370*H370</f>
        <v>0</v>
      </c>
      <c r="U370" s="100"/>
      <c r="V370" s="100"/>
      <c r="W370" s="100"/>
      <c r="X370" s="100"/>
      <c r="Y370" s="100"/>
      <c r="Z370" s="100"/>
      <c r="AA370" s="100"/>
      <c r="AB370" s="100"/>
      <c r="AC370" s="100"/>
      <c r="AD370" s="100"/>
      <c r="AE370" s="100"/>
      <c r="AR370" s="184" t="s">
        <v>178</v>
      </c>
      <c r="AT370" s="184" t="s">
        <v>467</v>
      </c>
      <c r="AU370" s="184" t="s">
        <v>82</v>
      </c>
      <c r="AY370" s="88" t="s">
        <v>124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88" t="s">
        <v>80</v>
      </c>
      <c r="BK370" s="185">
        <f>ROUND(I370*H370,2)</f>
        <v>0</v>
      </c>
      <c r="BL370" s="88" t="s">
        <v>129</v>
      </c>
      <c r="BM370" s="184" t="s">
        <v>1693</v>
      </c>
    </row>
    <row r="371" spans="1:65" s="192" customFormat="1" x14ac:dyDescent="0.2">
      <c r="B371" s="193"/>
      <c r="D371" s="186" t="s">
        <v>131</v>
      </c>
      <c r="E371" s="194" t="s">
        <v>1</v>
      </c>
      <c r="F371" s="195" t="s">
        <v>1694</v>
      </c>
      <c r="H371" s="196">
        <v>4</v>
      </c>
      <c r="L371" s="193"/>
      <c r="M371" s="197"/>
      <c r="N371" s="198"/>
      <c r="O371" s="198"/>
      <c r="P371" s="198"/>
      <c r="Q371" s="198"/>
      <c r="R371" s="198"/>
      <c r="S371" s="198"/>
      <c r="T371" s="199"/>
      <c r="AT371" s="194" t="s">
        <v>131</v>
      </c>
      <c r="AU371" s="194" t="s">
        <v>82</v>
      </c>
      <c r="AV371" s="192" t="s">
        <v>82</v>
      </c>
      <c r="AW371" s="192" t="s">
        <v>28</v>
      </c>
      <c r="AX371" s="192" t="s">
        <v>72</v>
      </c>
      <c r="AY371" s="194" t="s">
        <v>124</v>
      </c>
    </row>
    <row r="372" spans="1:65" s="192" customFormat="1" x14ac:dyDescent="0.2">
      <c r="B372" s="193"/>
      <c r="D372" s="186" t="s">
        <v>131</v>
      </c>
      <c r="E372" s="194" t="s">
        <v>1</v>
      </c>
      <c r="F372" s="195" t="s">
        <v>1695</v>
      </c>
      <c r="H372" s="196">
        <v>4</v>
      </c>
      <c r="L372" s="193"/>
      <c r="M372" s="197"/>
      <c r="N372" s="198"/>
      <c r="O372" s="198"/>
      <c r="P372" s="198"/>
      <c r="Q372" s="198"/>
      <c r="R372" s="198"/>
      <c r="S372" s="198"/>
      <c r="T372" s="199"/>
      <c r="AT372" s="194" t="s">
        <v>131</v>
      </c>
      <c r="AU372" s="194" t="s">
        <v>82</v>
      </c>
      <c r="AV372" s="192" t="s">
        <v>82</v>
      </c>
      <c r="AW372" s="192" t="s">
        <v>28</v>
      </c>
      <c r="AX372" s="192" t="s">
        <v>72</v>
      </c>
      <c r="AY372" s="194" t="s">
        <v>124</v>
      </c>
    </row>
    <row r="373" spans="1:65" s="192" customFormat="1" x14ac:dyDescent="0.2">
      <c r="B373" s="193"/>
      <c r="D373" s="186" t="s">
        <v>131</v>
      </c>
      <c r="E373" s="194" t="s">
        <v>1</v>
      </c>
      <c r="F373" s="195" t="s">
        <v>1696</v>
      </c>
      <c r="H373" s="196">
        <v>2</v>
      </c>
      <c r="L373" s="193"/>
      <c r="M373" s="197"/>
      <c r="N373" s="198"/>
      <c r="O373" s="198"/>
      <c r="P373" s="198"/>
      <c r="Q373" s="198"/>
      <c r="R373" s="198"/>
      <c r="S373" s="198"/>
      <c r="T373" s="199"/>
      <c r="AT373" s="194" t="s">
        <v>131</v>
      </c>
      <c r="AU373" s="194" t="s">
        <v>82</v>
      </c>
      <c r="AV373" s="192" t="s">
        <v>82</v>
      </c>
      <c r="AW373" s="192" t="s">
        <v>28</v>
      </c>
      <c r="AX373" s="192" t="s">
        <v>72</v>
      </c>
      <c r="AY373" s="194" t="s">
        <v>124</v>
      </c>
    </row>
    <row r="374" spans="1:65" s="192" customFormat="1" x14ac:dyDescent="0.2">
      <c r="B374" s="193"/>
      <c r="D374" s="186" t="s">
        <v>131</v>
      </c>
      <c r="E374" s="194" t="s">
        <v>1</v>
      </c>
      <c r="F374" s="195" t="s">
        <v>1697</v>
      </c>
      <c r="H374" s="196">
        <v>10</v>
      </c>
      <c r="L374" s="193"/>
      <c r="M374" s="197"/>
      <c r="N374" s="198"/>
      <c r="O374" s="198"/>
      <c r="P374" s="198"/>
      <c r="Q374" s="198"/>
      <c r="R374" s="198"/>
      <c r="S374" s="198"/>
      <c r="T374" s="199"/>
      <c r="AT374" s="194" t="s">
        <v>131</v>
      </c>
      <c r="AU374" s="194" t="s">
        <v>82</v>
      </c>
      <c r="AV374" s="192" t="s">
        <v>82</v>
      </c>
      <c r="AW374" s="192" t="s">
        <v>28</v>
      </c>
      <c r="AX374" s="192" t="s">
        <v>72</v>
      </c>
      <c r="AY374" s="194" t="s">
        <v>124</v>
      </c>
    </row>
    <row r="375" spans="1:65" s="210" customFormat="1" x14ac:dyDescent="0.2">
      <c r="B375" s="211"/>
      <c r="D375" s="186" t="s">
        <v>131</v>
      </c>
      <c r="E375" s="212" t="s">
        <v>1</v>
      </c>
      <c r="F375" s="213" t="s">
        <v>140</v>
      </c>
      <c r="H375" s="214">
        <v>20</v>
      </c>
      <c r="L375" s="211"/>
      <c r="M375" s="215"/>
      <c r="N375" s="216"/>
      <c r="O375" s="216"/>
      <c r="P375" s="216"/>
      <c r="Q375" s="216"/>
      <c r="R375" s="216"/>
      <c r="S375" s="216"/>
      <c r="T375" s="217"/>
      <c r="AT375" s="212" t="s">
        <v>131</v>
      </c>
      <c r="AU375" s="212" t="s">
        <v>82</v>
      </c>
      <c r="AV375" s="210" t="s">
        <v>129</v>
      </c>
      <c r="AW375" s="210" t="s">
        <v>28</v>
      </c>
      <c r="AX375" s="210" t="s">
        <v>80</v>
      </c>
      <c r="AY375" s="212" t="s">
        <v>124</v>
      </c>
    </row>
    <row r="376" spans="1:65" s="99" customFormat="1" ht="16.5" customHeight="1" x14ac:dyDescent="0.2">
      <c r="A376" s="100"/>
      <c r="B376" s="97"/>
      <c r="C376" s="218" t="s">
        <v>545</v>
      </c>
      <c r="D376" s="218" t="s">
        <v>467</v>
      </c>
      <c r="E376" s="219" t="s">
        <v>1698</v>
      </c>
      <c r="F376" s="220" t="s">
        <v>1699</v>
      </c>
      <c r="G376" s="221" t="s">
        <v>554</v>
      </c>
      <c r="H376" s="222">
        <v>28</v>
      </c>
      <c r="I376" s="231">
        <v>0</v>
      </c>
      <c r="J376" s="223">
        <f>ROUND(I376*H376,2)</f>
        <v>0</v>
      </c>
      <c r="K376" s="224"/>
      <c r="L376" s="225"/>
      <c r="M376" s="226" t="s">
        <v>1</v>
      </c>
      <c r="N376" s="227" t="s">
        <v>37</v>
      </c>
      <c r="O376" s="182">
        <v>0</v>
      </c>
      <c r="P376" s="182">
        <f>O376*H376</f>
        <v>0</v>
      </c>
      <c r="Q376" s="182">
        <v>8.0000000000000007E-5</v>
      </c>
      <c r="R376" s="182">
        <f>Q376*H376</f>
        <v>2.2400000000000002E-3</v>
      </c>
      <c r="S376" s="182">
        <v>0</v>
      </c>
      <c r="T376" s="183">
        <f>S376*H376</f>
        <v>0</v>
      </c>
      <c r="U376" s="100"/>
      <c r="V376" s="100"/>
      <c r="W376" s="100"/>
      <c r="X376" s="100"/>
      <c r="Y376" s="100"/>
      <c r="Z376" s="100"/>
      <c r="AA376" s="100"/>
      <c r="AB376" s="100"/>
      <c r="AC376" s="100"/>
      <c r="AD376" s="100"/>
      <c r="AE376" s="100"/>
      <c r="AR376" s="184" t="s">
        <v>178</v>
      </c>
      <c r="AT376" s="184" t="s">
        <v>467</v>
      </c>
      <c r="AU376" s="184" t="s">
        <v>82</v>
      </c>
      <c r="AY376" s="88" t="s">
        <v>124</v>
      </c>
      <c r="BE376" s="185">
        <f>IF(N376="základní",J376,0)</f>
        <v>0</v>
      </c>
      <c r="BF376" s="185">
        <f>IF(N376="snížená",J376,0)</f>
        <v>0</v>
      </c>
      <c r="BG376" s="185">
        <f>IF(N376="zákl. přenesená",J376,0)</f>
        <v>0</v>
      </c>
      <c r="BH376" s="185">
        <f>IF(N376="sníž. přenesená",J376,0)</f>
        <v>0</v>
      </c>
      <c r="BI376" s="185">
        <f>IF(N376="nulová",J376,0)</f>
        <v>0</v>
      </c>
      <c r="BJ376" s="88" t="s">
        <v>80</v>
      </c>
      <c r="BK376" s="185">
        <f>ROUND(I376*H376,2)</f>
        <v>0</v>
      </c>
      <c r="BL376" s="88" t="s">
        <v>129</v>
      </c>
      <c r="BM376" s="184" t="s">
        <v>1700</v>
      </c>
    </row>
    <row r="377" spans="1:65" s="192" customFormat="1" x14ac:dyDescent="0.2">
      <c r="B377" s="193"/>
      <c r="D377" s="186" t="s">
        <v>131</v>
      </c>
      <c r="E377" s="194" t="s">
        <v>1</v>
      </c>
      <c r="F377" s="195" t="s">
        <v>1701</v>
      </c>
      <c r="H377" s="196">
        <v>3</v>
      </c>
      <c r="L377" s="193"/>
      <c r="M377" s="197"/>
      <c r="N377" s="198"/>
      <c r="O377" s="198"/>
      <c r="P377" s="198"/>
      <c r="Q377" s="198"/>
      <c r="R377" s="198"/>
      <c r="S377" s="198"/>
      <c r="T377" s="199"/>
      <c r="AT377" s="194" t="s">
        <v>131</v>
      </c>
      <c r="AU377" s="194" t="s">
        <v>82</v>
      </c>
      <c r="AV377" s="192" t="s">
        <v>82</v>
      </c>
      <c r="AW377" s="192" t="s">
        <v>28</v>
      </c>
      <c r="AX377" s="192" t="s">
        <v>72</v>
      </c>
      <c r="AY377" s="194" t="s">
        <v>124</v>
      </c>
    </row>
    <row r="378" spans="1:65" s="192" customFormat="1" x14ac:dyDescent="0.2">
      <c r="B378" s="193"/>
      <c r="D378" s="186" t="s">
        <v>131</v>
      </c>
      <c r="E378" s="194" t="s">
        <v>1</v>
      </c>
      <c r="F378" s="195" t="s">
        <v>1702</v>
      </c>
      <c r="H378" s="196">
        <v>3</v>
      </c>
      <c r="L378" s="193"/>
      <c r="M378" s="197"/>
      <c r="N378" s="198"/>
      <c r="O378" s="198"/>
      <c r="P378" s="198"/>
      <c r="Q378" s="198"/>
      <c r="R378" s="198"/>
      <c r="S378" s="198"/>
      <c r="T378" s="199"/>
      <c r="AT378" s="194" t="s">
        <v>131</v>
      </c>
      <c r="AU378" s="194" t="s">
        <v>82</v>
      </c>
      <c r="AV378" s="192" t="s">
        <v>82</v>
      </c>
      <c r="AW378" s="192" t="s">
        <v>28</v>
      </c>
      <c r="AX378" s="192" t="s">
        <v>72</v>
      </c>
      <c r="AY378" s="194" t="s">
        <v>124</v>
      </c>
    </row>
    <row r="379" spans="1:65" s="192" customFormat="1" x14ac:dyDescent="0.2">
      <c r="B379" s="193"/>
      <c r="D379" s="186" t="s">
        <v>131</v>
      </c>
      <c r="E379" s="194" t="s">
        <v>1</v>
      </c>
      <c r="F379" s="195" t="s">
        <v>1703</v>
      </c>
      <c r="H379" s="196">
        <v>17</v>
      </c>
      <c r="L379" s="193"/>
      <c r="M379" s="197"/>
      <c r="N379" s="198"/>
      <c r="O379" s="198"/>
      <c r="P379" s="198"/>
      <c r="Q379" s="198"/>
      <c r="R379" s="198"/>
      <c r="S379" s="198"/>
      <c r="T379" s="199"/>
      <c r="AT379" s="194" t="s">
        <v>131</v>
      </c>
      <c r="AU379" s="194" t="s">
        <v>82</v>
      </c>
      <c r="AV379" s="192" t="s">
        <v>82</v>
      </c>
      <c r="AW379" s="192" t="s">
        <v>28</v>
      </c>
      <c r="AX379" s="192" t="s">
        <v>72</v>
      </c>
      <c r="AY379" s="194" t="s">
        <v>124</v>
      </c>
    </row>
    <row r="380" spans="1:65" s="192" customFormat="1" x14ac:dyDescent="0.2">
      <c r="B380" s="193"/>
      <c r="D380" s="186" t="s">
        <v>131</v>
      </c>
      <c r="E380" s="194" t="s">
        <v>1</v>
      </c>
      <c r="F380" s="195" t="s">
        <v>1704</v>
      </c>
      <c r="H380" s="196">
        <v>5</v>
      </c>
      <c r="L380" s="193"/>
      <c r="M380" s="197"/>
      <c r="N380" s="198"/>
      <c r="O380" s="198"/>
      <c r="P380" s="198"/>
      <c r="Q380" s="198"/>
      <c r="R380" s="198"/>
      <c r="S380" s="198"/>
      <c r="T380" s="199"/>
      <c r="AT380" s="194" t="s">
        <v>131</v>
      </c>
      <c r="AU380" s="194" t="s">
        <v>82</v>
      </c>
      <c r="AV380" s="192" t="s">
        <v>82</v>
      </c>
      <c r="AW380" s="192" t="s">
        <v>28</v>
      </c>
      <c r="AX380" s="192" t="s">
        <v>72</v>
      </c>
      <c r="AY380" s="194" t="s">
        <v>124</v>
      </c>
    </row>
    <row r="381" spans="1:65" s="210" customFormat="1" x14ac:dyDescent="0.2">
      <c r="B381" s="211"/>
      <c r="D381" s="186" t="s">
        <v>131</v>
      </c>
      <c r="E381" s="212" t="s">
        <v>1</v>
      </c>
      <c r="F381" s="213" t="s">
        <v>140</v>
      </c>
      <c r="H381" s="214">
        <v>28</v>
      </c>
      <c r="L381" s="211"/>
      <c r="M381" s="215"/>
      <c r="N381" s="216"/>
      <c r="O381" s="216"/>
      <c r="P381" s="216"/>
      <c r="Q381" s="216"/>
      <c r="R381" s="216"/>
      <c r="S381" s="216"/>
      <c r="T381" s="217"/>
      <c r="AT381" s="212" t="s">
        <v>131</v>
      </c>
      <c r="AU381" s="212" t="s">
        <v>82</v>
      </c>
      <c r="AV381" s="210" t="s">
        <v>129</v>
      </c>
      <c r="AW381" s="210" t="s">
        <v>28</v>
      </c>
      <c r="AX381" s="210" t="s">
        <v>80</v>
      </c>
      <c r="AY381" s="212" t="s">
        <v>124</v>
      </c>
    </row>
    <row r="382" spans="1:65" s="99" customFormat="1" ht="16.5" customHeight="1" x14ac:dyDescent="0.2">
      <c r="A382" s="100"/>
      <c r="B382" s="97"/>
      <c r="C382" s="218" t="s">
        <v>551</v>
      </c>
      <c r="D382" s="218" t="s">
        <v>467</v>
      </c>
      <c r="E382" s="219" t="s">
        <v>1705</v>
      </c>
      <c r="F382" s="220" t="s">
        <v>1706</v>
      </c>
      <c r="G382" s="221" t="s">
        <v>554</v>
      </c>
      <c r="H382" s="222">
        <v>41</v>
      </c>
      <c r="I382" s="231">
        <v>0</v>
      </c>
      <c r="J382" s="223">
        <f>ROUND(I382*H382,2)</f>
        <v>0</v>
      </c>
      <c r="K382" s="224"/>
      <c r="L382" s="225"/>
      <c r="M382" s="226" t="s">
        <v>1</v>
      </c>
      <c r="N382" s="227" t="s">
        <v>37</v>
      </c>
      <c r="O382" s="182">
        <v>0</v>
      </c>
      <c r="P382" s="182">
        <f>O382*H382</f>
        <v>0</v>
      </c>
      <c r="Q382" s="182">
        <v>8.0000000000000007E-5</v>
      </c>
      <c r="R382" s="182">
        <f>Q382*H382</f>
        <v>3.2800000000000004E-3</v>
      </c>
      <c r="S382" s="182">
        <v>0</v>
      </c>
      <c r="T382" s="183">
        <f>S382*H382</f>
        <v>0</v>
      </c>
      <c r="U382" s="100"/>
      <c r="V382" s="100"/>
      <c r="W382" s="100"/>
      <c r="X382" s="100"/>
      <c r="Y382" s="100"/>
      <c r="Z382" s="100"/>
      <c r="AA382" s="100"/>
      <c r="AB382" s="100"/>
      <c r="AC382" s="100"/>
      <c r="AD382" s="100"/>
      <c r="AE382" s="100"/>
      <c r="AR382" s="184" t="s">
        <v>178</v>
      </c>
      <c r="AT382" s="184" t="s">
        <v>467</v>
      </c>
      <c r="AU382" s="184" t="s">
        <v>82</v>
      </c>
      <c r="AY382" s="88" t="s">
        <v>124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88" t="s">
        <v>80</v>
      </c>
      <c r="BK382" s="185">
        <f>ROUND(I382*H382,2)</f>
        <v>0</v>
      </c>
      <c r="BL382" s="88" t="s">
        <v>129</v>
      </c>
      <c r="BM382" s="184" t="s">
        <v>1707</v>
      </c>
    </row>
    <row r="383" spans="1:65" s="192" customFormat="1" x14ac:dyDescent="0.2">
      <c r="B383" s="193"/>
      <c r="D383" s="186" t="s">
        <v>131</v>
      </c>
      <c r="E383" s="194" t="s">
        <v>1</v>
      </c>
      <c r="F383" s="195" t="s">
        <v>1708</v>
      </c>
      <c r="H383" s="196">
        <v>9</v>
      </c>
      <c r="L383" s="193"/>
      <c r="M383" s="197"/>
      <c r="N383" s="198"/>
      <c r="O383" s="198"/>
      <c r="P383" s="198"/>
      <c r="Q383" s="198"/>
      <c r="R383" s="198"/>
      <c r="S383" s="198"/>
      <c r="T383" s="199"/>
      <c r="AT383" s="194" t="s">
        <v>131</v>
      </c>
      <c r="AU383" s="194" t="s">
        <v>82</v>
      </c>
      <c r="AV383" s="192" t="s">
        <v>82</v>
      </c>
      <c r="AW383" s="192" t="s">
        <v>28</v>
      </c>
      <c r="AX383" s="192" t="s">
        <v>72</v>
      </c>
      <c r="AY383" s="194" t="s">
        <v>124</v>
      </c>
    </row>
    <row r="384" spans="1:65" s="192" customFormat="1" x14ac:dyDescent="0.2">
      <c r="B384" s="193"/>
      <c r="D384" s="186" t="s">
        <v>131</v>
      </c>
      <c r="E384" s="194" t="s">
        <v>1</v>
      </c>
      <c r="F384" s="195" t="s">
        <v>1709</v>
      </c>
      <c r="H384" s="196">
        <v>9</v>
      </c>
      <c r="L384" s="193"/>
      <c r="M384" s="197"/>
      <c r="N384" s="198"/>
      <c r="O384" s="198"/>
      <c r="P384" s="198"/>
      <c r="Q384" s="198"/>
      <c r="R384" s="198"/>
      <c r="S384" s="198"/>
      <c r="T384" s="199"/>
      <c r="AT384" s="194" t="s">
        <v>131</v>
      </c>
      <c r="AU384" s="194" t="s">
        <v>82</v>
      </c>
      <c r="AV384" s="192" t="s">
        <v>82</v>
      </c>
      <c r="AW384" s="192" t="s">
        <v>28</v>
      </c>
      <c r="AX384" s="192" t="s">
        <v>72</v>
      </c>
      <c r="AY384" s="194" t="s">
        <v>124</v>
      </c>
    </row>
    <row r="385" spans="1:65" s="192" customFormat="1" x14ac:dyDescent="0.2">
      <c r="B385" s="193"/>
      <c r="D385" s="186" t="s">
        <v>131</v>
      </c>
      <c r="E385" s="194" t="s">
        <v>1</v>
      </c>
      <c r="F385" s="195" t="s">
        <v>1710</v>
      </c>
      <c r="H385" s="196">
        <v>12</v>
      </c>
      <c r="L385" s="193"/>
      <c r="M385" s="197"/>
      <c r="N385" s="198"/>
      <c r="O385" s="198"/>
      <c r="P385" s="198"/>
      <c r="Q385" s="198"/>
      <c r="R385" s="198"/>
      <c r="S385" s="198"/>
      <c r="T385" s="199"/>
      <c r="AT385" s="194" t="s">
        <v>131</v>
      </c>
      <c r="AU385" s="194" t="s">
        <v>82</v>
      </c>
      <c r="AV385" s="192" t="s">
        <v>82</v>
      </c>
      <c r="AW385" s="192" t="s">
        <v>28</v>
      </c>
      <c r="AX385" s="192" t="s">
        <v>72</v>
      </c>
      <c r="AY385" s="194" t="s">
        <v>124</v>
      </c>
    </row>
    <row r="386" spans="1:65" s="192" customFormat="1" x14ac:dyDescent="0.2">
      <c r="B386" s="193"/>
      <c r="D386" s="186" t="s">
        <v>131</v>
      </c>
      <c r="E386" s="194" t="s">
        <v>1</v>
      </c>
      <c r="F386" s="195" t="s">
        <v>1711</v>
      </c>
      <c r="H386" s="196">
        <v>11</v>
      </c>
      <c r="L386" s="193"/>
      <c r="M386" s="197"/>
      <c r="N386" s="198"/>
      <c r="O386" s="198"/>
      <c r="P386" s="198"/>
      <c r="Q386" s="198"/>
      <c r="R386" s="198"/>
      <c r="S386" s="198"/>
      <c r="T386" s="199"/>
      <c r="AT386" s="194" t="s">
        <v>131</v>
      </c>
      <c r="AU386" s="194" t="s">
        <v>82</v>
      </c>
      <c r="AV386" s="192" t="s">
        <v>82</v>
      </c>
      <c r="AW386" s="192" t="s">
        <v>28</v>
      </c>
      <c r="AX386" s="192" t="s">
        <v>72</v>
      </c>
      <c r="AY386" s="194" t="s">
        <v>124</v>
      </c>
    </row>
    <row r="387" spans="1:65" s="210" customFormat="1" x14ac:dyDescent="0.2">
      <c r="B387" s="211"/>
      <c r="D387" s="186" t="s">
        <v>131</v>
      </c>
      <c r="E387" s="212" t="s">
        <v>1</v>
      </c>
      <c r="F387" s="213" t="s">
        <v>140</v>
      </c>
      <c r="H387" s="214">
        <v>41</v>
      </c>
      <c r="L387" s="211"/>
      <c r="M387" s="215"/>
      <c r="N387" s="216"/>
      <c r="O387" s="216"/>
      <c r="P387" s="216"/>
      <c r="Q387" s="216"/>
      <c r="R387" s="216"/>
      <c r="S387" s="216"/>
      <c r="T387" s="217"/>
      <c r="AT387" s="212" t="s">
        <v>131</v>
      </c>
      <c r="AU387" s="212" t="s">
        <v>82</v>
      </c>
      <c r="AV387" s="210" t="s">
        <v>129</v>
      </c>
      <c r="AW387" s="210" t="s">
        <v>28</v>
      </c>
      <c r="AX387" s="210" t="s">
        <v>80</v>
      </c>
      <c r="AY387" s="212" t="s">
        <v>124</v>
      </c>
    </row>
    <row r="388" spans="1:65" s="99" customFormat="1" ht="16.5" customHeight="1" x14ac:dyDescent="0.2">
      <c r="A388" s="100"/>
      <c r="B388" s="97"/>
      <c r="C388" s="218" t="s">
        <v>557</v>
      </c>
      <c r="D388" s="218" t="s">
        <v>467</v>
      </c>
      <c r="E388" s="219" t="s">
        <v>1712</v>
      </c>
      <c r="F388" s="220" t="s">
        <v>1713</v>
      </c>
      <c r="G388" s="221" t="s">
        <v>554</v>
      </c>
      <c r="H388" s="222">
        <v>6</v>
      </c>
      <c r="I388" s="231">
        <v>0</v>
      </c>
      <c r="J388" s="223">
        <f>ROUND(I388*H388,2)</f>
        <v>0</v>
      </c>
      <c r="K388" s="224"/>
      <c r="L388" s="225"/>
      <c r="M388" s="226" t="s">
        <v>1</v>
      </c>
      <c r="N388" s="227" t="s">
        <v>37</v>
      </c>
      <c r="O388" s="182">
        <v>0</v>
      </c>
      <c r="P388" s="182">
        <f>O388*H388</f>
        <v>0</v>
      </c>
      <c r="Q388" s="182">
        <v>8.0000000000000007E-5</v>
      </c>
      <c r="R388" s="182">
        <f>Q388*H388</f>
        <v>4.8000000000000007E-4</v>
      </c>
      <c r="S388" s="182">
        <v>0</v>
      </c>
      <c r="T388" s="183">
        <f>S388*H388</f>
        <v>0</v>
      </c>
      <c r="U388" s="100"/>
      <c r="V388" s="100"/>
      <c r="W388" s="100"/>
      <c r="X388" s="100"/>
      <c r="Y388" s="100"/>
      <c r="Z388" s="100"/>
      <c r="AA388" s="100"/>
      <c r="AB388" s="100"/>
      <c r="AC388" s="100"/>
      <c r="AD388" s="100"/>
      <c r="AE388" s="100"/>
      <c r="AR388" s="184" t="s">
        <v>178</v>
      </c>
      <c r="AT388" s="184" t="s">
        <v>467</v>
      </c>
      <c r="AU388" s="184" t="s">
        <v>82</v>
      </c>
      <c r="AY388" s="88" t="s">
        <v>124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88" t="s">
        <v>80</v>
      </c>
      <c r="BK388" s="185">
        <f>ROUND(I388*H388,2)</f>
        <v>0</v>
      </c>
      <c r="BL388" s="88" t="s">
        <v>129</v>
      </c>
      <c r="BM388" s="184" t="s">
        <v>1714</v>
      </c>
    </row>
    <row r="389" spans="1:65" s="192" customFormat="1" x14ac:dyDescent="0.2">
      <c r="B389" s="193"/>
      <c r="D389" s="186" t="s">
        <v>131</v>
      </c>
      <c r="E389" s="194" t="s">
        <v>1</v>
      </c>
      <c r="F389" s="195" t="s">
        <v>1715</v>
      </c>
      <c r="H389" s="196">
        <v>6</v>
      </c>
      <c r="L389" s="193"/>
      <c r="M389" s="197"/>
      <c r="N389" s="198"/>
      <c r="O389" s="198"/>
      <c r="P389" s="198"/>
      <c r="Q389" s="198"/>
      <c r="R389" s="198"/>
      <c r="S389" s="198"/>
      <c r="T389" s="199"/>
      <c r="AT389" s="194" t="s">
        <v>131</v>
      </c>
      <c r="AU389" s="194" t="s">
        <v>82</v>
      </c>
      <c r="AV389" s="192" t="s">
        <v>82</v>
      </c>
      <c r="AW389" s="192" t="s">
        <v>28</v>
      </c>
      <c r="AX389" s="192" t="s">
        <v>80</v>
      </c>
      <c r="AY389" s="194" t="s">
        <v>124</v>
      </c>
    </row>
    <row r="390" spans="1:65" s="99" customFormat="1" ht="16.5" customHeight="1" x14ac:dyDescent="0.2">
      <c r="A390" s="100"/>
      <c r="B390" s="97"/>
      <c r="C390" s="173" t="s">
        <v>562</v>
      </c>
      <c r="D390" s="173" t="s">
        <v>125</v>
      </c>
      <c r="E390" s="174" t="s">
        <v>1716</v>
      </c>
      <c r="F390" s="175" t="s">
        <v>1717</v>
      </c>
      <c r="G390" s="176" t="s">
        <v>554</v>
      </c>
      <c r="H390" s="177">
        <v>100</v>
      </c>
      <c r="I390" s="86">
        <v>0</v>
      </c>
      <c r="J390" s="178">
        <f>ROUND(I390*H390,2)</f>
        <v>0</v>
      </c>
      <c r="K390" s="179"/>
      <c r="L390" s="97"/>
      <c r="M390" s="180" t="s">
        <v>1</v>
      </c>
      <c r="N390" s="181" t="s">
        <v>37</v>
      </c>
      <c r="O390" s="182">
        <v>0.46500000000000002</v>
      </c>
      <c r="P390" s="182">
        <f>O390*H390</f>
        <v>46.5</v>
      </c>
      <c r="Q390" s="182">
        <v>0</v>
      </c>
      <c r="R390" s="182">
        <f>Q390*H390</f>
        <v>0</v>
      </c>
      <c r="S390" s="182">
        <v>0</v>
      </c>
      <c r="T390" s="183">
        <f>S390*H390</f>
        <v>0</v>
      </c>
      <c r="U390" s="100"/>
      <c r="V390" s="100"/>
      <c r="W390" s="100"/>
      <c r="X390" s="100"/>
      <c r="Y390" s="100"/>
      <c r="Z390" s="100"/>
      <c r="AA390" s="100"/>
      <c r="AB390" s="100"/>
      <c r="AC390" s="100"/>
      <c r="AD390" s="100"/>
      <c r="AE390" s="100"/>
      <c r="AR390" s="184" t="s">
        <v>129</v>
      </c>
      <c r="AT390" s="184" t="s">
        <v>125</v>
      </c>
      <c r="AU390" s="184" t="s">
        <v>82</v>
      </c>
      <c r="AY390" s="88" t="s">
        <v>124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88" t="s">
        <v>80</v>
      </c>
      <c r="BK390" s="185">
        <f>ROUND(I390*H390,2)</f>
        <v>0</v>
      </c>
      <c r="BL390" s="88" t="s">
        <v>129</v>
      </c>
      <c r="BM390" s="184" t="s">
        <v>1718</v>
      </c>
    </row>
    <row r="391" spans="1:65" s="99" customFormat="1" ht="16.5" customHeight="1" x14ac:dyDescent="0.2">
      <c r="A391" s="100"/>
      <c r="B391" s="97"/>
      <c r="C391" s="218" t="s">
        <v>567</v>
      </c>
      <c r="D391" s="218" t="s">
        <v>467</v>
      </c>
      <c r="E391" s="219" t="s">
        <v>1719</v>
      </c>
      <c r="F391" s="220" t="s">
        <v>1720</v>
      </c>
      <c r="G391" s="221" t="s">
        <v>554</v>
      </c>
      <c r="H391" s="222">
        <v>100</v>
      </c>
      <c r="I391" s="231">
        <v>0</v>
      </c>
      <c r="J391" s="223">
        <f>ROUND(I391*H391,2)</f>
        <v>0</v>
      </c>
      <c r="K391" s="224"/>
      <c r="L391" s="225"/>
      <c r="M391" s="226" t="s">
        <v>1</v>
      </c>
      <c r="N391" s="227" t="s">
        <v>37</v>
      </c>
      <c r="O391" s="182">
        <v>0</v>
      </c>
      <c r="P391" s="182">
        <f>O391*H391</f>
        <v>0</v>
      </c>
      <c r="Q391" s="182">
        <v>6.0000000000000002E-5</v>
      </c>
      <c r="R391" s="182">
        <f>Q391*H391</f>
        <v>6.0000000000000001E-3</v>
      </c>
      <c r="S391" s="182">
        <v>0</v>
      </c>
      <c r="T391" s="183">
        <f>S391*H391</f>
        <v>0</v>
      </c>
      <c r="U391" s="100"/>
      <c r="V391" s="100"/>
      <c r="W391" s="100"/>
      <c r="X391" s="100"/>
      <c r="Y391" s="100"/>
      <c r="Z391" s="100"/>
      <c r="AA391" s="100"/>
      <c r="AB391" s="100"/>
      <c r="AC391" s="100"/>
      <c r="AD391" s="100"/>
      <c r="AE391" s="100"/>
      <c r="AR391" s="184" t="s">
        <v>178</v>
      </c>
      <c r="AT391" s="184" t="s">
        <v>467</v>
      </c>
      <c r="AU391" s="184" t="s">
        <v>82</v>
      </c>
      <c r="AY391" s="88" t="s">
        <v>124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88" t="s">
        <v>80</v>
      </c>
      <c r="BK391" s="185">
        <f>ROUND(I391*H391,2)</f>
        <v>0</v>
      </c>
      <c r="BL391" s="88" t="s">
        <v>129</v>
      </c>
      <c r="BM391" s="184" t="s">
        <v>1721</v>
      </c>
    </row>
    <row r="392" spans="1:65" s="99" customFormat="1" ht="76.8" x14ac:dyDescent="0.2">
      <c r="A392" s="100"/>
      <c r="B392" s="97"/>
      <c r="C392" s="100"/>
      <c r="D392" s="186" t="s">
        <v>221</v>
      </c>
      <c r="E392" s="100"/>
      <c r="F392" s="187" t="s">
        <v>1722</v>
      </c>
      <c r="G392" s="100"/>
      <c r="H392" s="100"/>
      <c r="I392" s="100"/>
      <c r="J392" s="100"/>
      <c r="K392" s="100"/>
      <c r="L392" s="97"/>
      <c r="M392" s="188"/>
      <c r="N392" s="189"/>
      <c r="O392" s="190"/>
      <c r="P392" s="190"/>
      <c r="Q392" s="190"/>
      <c r="R392" s="190"/>
      <c r="S392" s="190"/>
      <c r="T392" s="191"/>
      <c r="U392" s="100"/>
      <c r="V392" s="100"/>
      <c r="W392" s="100"/>
      <c r="X392" s="100"/>
      <c r="Y392" s="100"/>
      <c r="Z392" s="100"/>
      <c r="AA392" s="100"/>
      <c r="AB392" s="100"/>
      <c r="AC392" s="100"/>
      <c r="AD392" s="100"/>
      <c r="AE392" s="100"/>
      <c r="AT392" s="88" t="s">
        <v>221</v>
      </c>
      <c r="AU392" s="88" t="s">
        <v>82</v>
      </c>
    </row>
    <row r="393" spans="1:65" s="192" customFormat="1" x14ac:dyDescent="0.2">
      <c r="B393" s="193"/>
      <c r="D393" s="186" t="s">
        <v>131</v>
      </c>
      <c r="E393" s="194" t="s">
        <v>1</v>
      </c>
      <c r="F393" s="195" t="s">
        <v>1723</v>
      </c>
      <c r="H393" s="196">
        <v>100</v>
      </c>
      <c r="L393" s="193"/>
      <c r="M393" s="197"/>
      <c r="N393" s="198"/>
      <c r="O393" s="198"/>
      <c r="P393" s="198"/>
      <c r="Q393" s="198"/>
      <c r="R393" s="198"/>
      <c r="S393" s="198"/>
      <c r="T393" s="199"/>
      <c r="AT393" s="194" t="s">
        <v>131</v>
      </c>
      <c r="AU393" s="194" t="s">
        <v>82</v>
      </c>
      <c r="AV393" s="192" t="s">
        <v>82</v>
      </c>
      <c r="AW393" s="192" t="s">
        <v>28</v>
      </c>
      <c r="AX393" s="192" t="s">
        <v>80</v>
      </c>
      <c r="AY393" s="194" t="s">
        <v>124</v>
      </c>
    </row>
    <row r="394" spans="1:65" s="99" customFormat="1" ht="16.5" customHeight="1" x14ac:dyDescent="0.2">
      <c r="A394" s="100"/>
      <c r="B394" s="97"/>
      <c r="C394" s="173" t="s">
        <v>573</v>
      </c>
      <c r="D394" s="173" t="s">
        <v>125</v>
      </c>
      <c r="E394" s="174" t="s">
        <v>1724</v>
      </c>
      <c r="F394" s="175" t="s">
        <v>1725</v>
      </c>
      <c r="G394" s="176" t="s">
        <v>185</v>
      </c>
      <c r="H394" s="177">
        <v>41.6</v>
      </c>
      <c r="I394" s="86">
        <v>0</v>
      </c>
      <c r="J394" s="178">
        <f>ROUND(I394*H394,2)</f>
        <v>0</v>
      </c>
      <c r="K394" s="179"/>
      <c r="L394" s="97"/>
      <c r="M394" s="180" t="s">
        <v>1</v>
      </c>
      <c r="N394" s="181" t="s">
        <v>37</v>
      </c>
      <c r="O394" s="182">
        <v>0.23499999999999999</v>
      </c>
      <c r="P394" s="182">
        <f>O394*H394</f>
        <v>9.7759999999999998</v>
      </c>
      <c r="Q394" s="182">
        <v>0</v>
      </c>
      <c r="R394" s="182">
        <f>Q394*H394</f>
        <v>0</v>
      </c>
      <c r="S394" s="182">
        <v>0</v>
      </c>
      <c r="T394" s="183">
        <f>S394*H394</f>
        <v>0</v>
      </c>
      <c r="U394" s="100"/>
      <c r="V394" s="100"/>
      <c r="W394" s="100"/>
      <c r="X394" s="100"/>
      <c r="Y394" s="100"/>
      <c r="Z394" s="100"/>
      <c r="AA394" s="100"/>
      <c r="AB394" s="100"/>
      <c r="AC394" s="100"/>
      <c r="AD394" s="100"/>
      <c r="AE394" s="100"/>
      <c r="AR394" s="184" t="s">
        <v>129</v>
      </c>
      <c r="AT394" s="184" t="s">
        <v>125</v>
      </c>
      <c r="AU394" s="184" t="s">
        <v>82</v>
      </c>
      <c r="AY394" s="88" t="s">
        <v>124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88" t="s">
        <v>80</v>
      </c>
      <c r="BK394" s="185">
        <f>ROUND(I394*H394,2)</f>
        <v>0</v>
      </c>
      <c r="BL394" s="88" t="s">
        <v>129</v>
      </c>
      <c r="BM394" s="184" t="s">
        <v>1726</v>
      </c>
    </row>
    <row r="395" spans="1:65" s="192" customFormat="1" x14ac:dyDescent="0.2">
      <c r="B395" s="193"/>
      <c r="D395" s="186" t="s">
        <v>131</v>
      </c>
      <c r="E395" s="194" t="s">
        <v>1</v>
      </c>
      <c r="F395" s="195" t="s">
        <v>1727</v>
      </c>
      <c r="H395" s="196">
        <v>4.7</v>
      </c>
      <c r="L395" s="193"/>
      <c r="M395" s="197"/>
      <c r="N395" s="198"/>
      <c r="O395" s="198"/>
      <c r="P395" s="198"/>
      <c r="Q395" s="198"/>
      <c r="R395" s="198"/>
      <c r="S395" s="198"/>
      <c r="T395" s="199"/>
      <c r="AT395" s="194" t="s">
        <v>131</v>
      </c>
      <c r="AU395" s="194" t="s">
        <v>82</v>
      </c>
      <c r="AV395" s="192" t="s">
        <v>82</v>
      </c>
      <c r="AW395" s="192" t="s">
        <v>28</v>
      </c>
      <c r="AX395" s="192" t="s">
        <v>72</v>
      </c>
      <c r="AY395" s="194" t="s">
        <v>124</v>
      </c>
    </row>
    <row r="396" spans="1:65" s="192" customFormat="1" x14ac:dyDescent="0.2">
      <c r="B396" s="193"/>
      <c r="D396" s="186" t="s">
        <v>131</v>
      </c>
      <c r="E396" s="194" t="s">
        <v>1</v>
      </c>
      <c r="F396" s="195" t="s">
        <v>1728</v>
      </c>
      <c r="H396" s="196">
        <v>4.4000000000000004</v>
      </c>
      <c r="L396" s="193"/>
      <c r="M396" s="197"/>
      <c r="N396" s="198"/>
      <c r="O396" s="198"/>
      <c r="P396" s="198"/>
      <c r="Q396" s="198"/>
      <c r="R396" s="198"/>
      <c r="S396" s="198"/>
      <c r="T396" s="199"/>
      <c r="AT396" s="194" t="s">
        <v>131</v>
      </c>
      <c r="AU396" s="194" t="s">
        <v>82</v>
      </c>
      <c r="AV396" s="192" t="s">
        <v>82</v>
      </c>
      <c r="AW396" s="192" t="s">
        <v>28</v>
      </c>
      <c r="AX396" s="192" t="s">
        <v>72</v>
      </c>
      <c r="AY396" s="194" t="s">
        <v>124</v>
      </c>
    </row>
    <row r="397" spans="1:65" s="192" customFormat="1" x14ac:dyDescent="0.2">
      <c r="B397" s="193"/>
      <c r="D397" s="186" t="s">
        <v>131</v>
      </c>
      <c r="E397" s="194" t="s">
        <v>1</v>
      </c>
      <c r="F397" s="195" t="s">
        <v>1729</v>
      </c>
      <c r="H397" s="196">
        <v>1.9</v>
      </c>
      <c r="L397" s="193"/>
      <c r="M397" s="197"/>
      <c r="N397" s="198"/>
      <c r="O397" s="198"/>
      <c r="P397" s="198"/>
      <c r="Q397" s="198"/>
      <c r="R397" s="198"/>
      <c r="S397" s="198"/>
      <c r="T397" s="199"/>
      <c r="AT397" s="194" t="s">
        <v>131</v>
      </c>
      <c r="AU397" s="194" t="s">
        <v>82</v>
      </c>
      <c r="AV397" s="192" t="s">
        <v>82</v>
      </c>
      <c r="AW397" s="192" t="s">
        <v>28</v>
      </c>
      <c r="AX397" s="192" t="s">
        <v>72</v>
      </c>
      <c r="AY397" s="194" t="s">
        <v>124</v>
      </c>
    </row>
    <row r="398" spans="1:65" s="192" customFormat="1" x14ac:dyDescent="0.2">
      <c r="B398" s="193"/>
      <c r="D398" s="186" t="s">
        <v>131</v>
      </c>
      <c r="E398" s="194" t="s">
        <v>1</v>
      </c>
      <c r="F398" s="195" t="s">
        <v>1730</v>
      </c>
      <c r="H398" s="196">
        <v>5.7</v>
      </c>
      <c r="L398" s="193"/>
      <c r="M398" s="197"/>
      <c r="N398" s="198"/>
      <c r="O398" s="198"/>
      <c r="P398" s="198"/>
      <c r="Q398" s="198"/>
      <c r="R398" s="198"/>
      <c r="S398" s="198"/>
      <c r="T398" s="199"/>
      <c r="AT398" s="194" t="s">
        <v>131</v>
      </c>
      <c r="AU398" s="194" t="s">
        <v>82</v>
      </c>
      <c r="AV398" s="192" t="s">
        <v>82</v>
      </c>
      <c r="AW398" s="192" t="s">
        <v>28</v>
      </c>
      <c r="AX398" s="192" t="s">
        <v>72</v>
      </c>
      <c r="AY398" s="194" t="s">
        <v>124</v>
      </c>
    </row>
    <row r="399" spans="1:65" s="192" customFormat="1" x14ac:dyDescent="0.2">
      <c r="B399" s="193"/>
      <c r="D399" s="186" t="s">
        <v>131</v>
      </c>
      <c r="E399" s="194" t="s">
        <v>1</v>
      </c>
      <c r="F399" s="195" t="s">
        <v>1731</v>
      </c>
      <c r="H399" s="196">
        <v>2.1</v>
      </c>
      <c r="L399" s="193"/>
      <c r="M399" s="197"/>
      <c r="N399" s="198"/>
      <c r="O399" s="198"/>
      <c r="P399" s="198"/>
      <c r="Q399" s="198"/>
      <c r="R399" s="198"/>
      <c r="S399" s="198"/>
      <c r="T399" s="199"/>
      <c r="AT399" s="194" t="s">
        <v>131</v>
      </c>
      <c r="AU399" s="194" t="s">
        <v>82</v>
      </c>
      <c r="AV399" s="192" t="s">
        <v>82</v>
      </c>
      <c r="AW399" s="192" t="s">
        <v>28</v>
      </c>
      <c r="AX399" s="192" t="s">
        <v>72</v>
      </c>
      <c r="AY399" s="194" t="s">
        <v>124</v>
      </c>
    </row>
    <row r="400" spans="1:65" s="192" customFormat="1" x14ac:dyDescent="0.2">
      <c r="B400" s="193"/>
      <c r="D400" s="186" t="s">
        <v>131</v>
      </c>
      <c r="E400" s="194" t="s">
        <v>1</v>
      </c>
      <c r="F400" s="195" t="s">
        <v>1732</v>
      </c>
      <c r="H400" s="196">
        <v>2.6</v>
      </c>
      <c r="L400" s="193"/>
      <c r="M400" s="197"/>
      <c r="N400" s="198"/>
      <c r="O400" s="198"/>
      <c r="P400" s="198"/>
      <c r="Q400" s="198"/>
      <c r="R400" s="198"/>
      <c r="S400" s="198"/>
      <c r="T400" s="199"/>
      <c r="AT400" s="194" t="s">
        <v>131</v>
      </c>
      <c r="AU400" s="194" t="s">
        <v>82</v>
      </c>
      <c r="AV400" s="192" t="s">
        <v>82</v>
      </c>
      <c r="AW400" s="192" t="s">
        <v>28</v>
      </c>
      <c r="AX400" s="192" t="s">
        <v>72</v>
      </c>
      <c r="AY400" s="194" t="s">
        <v>124</v>
      </c>
    </row>
    <row r="401" spans="1:65" s="192" customFormat="1" x14ac:dyDescent="0.2">
      <c r="B401" s="193"/>
      <c r="D401" s="186" t="s">
        <v>131</v>
      </c>
      <c r="E401" s="194" t="s">
        <v>1</v>
      </c>
      <c r="F401" s="195" t="s">
        <v>1733</v>
      </c>
      <c r="H401" s="196">
        <v>2.6</v>
      </c>
      <c r="L401" s="193"/>
      <c r="M401" s="197"/>
      <c r="N401" s="198"/>
      <c r="O401" s="198"/>
      <c r="P401" s="198"/>
      <c r="Q401" s="198"/>
      <c r="R401" s="198"/>
      <c r="S401" s="198"/>
      <c r="T401" s="199"/>
      <c r="AT401" s="194" t="s">
        <v>131</v>
      </c>
      <c r="AU401" s="194" t="s">
        <v>82</v>
      </c>
      <c r="AV401" s="192" t="s">
        <v>82</v>
      </c>
      <c r="AW401" s="192" t="s">
        <v>28</v>
      </c>
      <c r="AX401" s="192" t="s">
        <v>72</v>
      </c>
      <c r="AY401" s="194" t="s">
        <v>124</v>
      </c>
    </row>
    <row r="402" spans="1:65" s="192" customFormat="1" x14ac:dyDescent="0.2">
      <c r="B402" s="193"/>
      <c r="D402" s="186" t="s">
        <v>131</v>
      </c>
      <c r="E402" s="194" t="s">
        <v>1</v>
      </c>
      <c r="F402" s="195" t="s">
        <v>1734</v>
      </c>
      <c r="H402" s="196">
        <v>17.600000000000001</v>
      </c>
      <c r="L402" s="193"/>
      <c r="M402" s="197"/>
      <c r="N402" s="198"/>
      <c r="O402" s="198"/>
      <c r="P402" s="198"/>
      <c r="Q402" s="198"/>
      <c r="R402" s="198"/>
      <c r="S402" s="198"/>
      <c r="T402" s="199"/>
      <c r="AT402" s="194" t="s">
        <v>131</v>
      </c>
      <c r="AU402" s="194" t="s">
        <v>82</v>
      </c>
      <c r="AV402" s="192" t="s">
        <v>82</v>
      </c>
      <c r="AW402" s="192" t="s">
        <v>28</v>
      </c>
      <c r="AX402" s="192" t="s">
        <v>72</v>
      </c>
      <c r="AY402" s="194" t="s">
        <v>124</v>
      </c>
    </row>
    <row r="403" spans="1:65" s="210" customFormat="1" x14ac:dyDescent="0.2">
      <c r="B403" s="211"/>
      <c r="D403" s="186" t="s">
        <v>131</v>
      </c>
      <c r="E403" s="212" t="s">
        <v>1</v>
      </c>
      <c r="F403" s="213" t="s">
        <v>140</v>
      </c>
      <c r="H403" s="214">
        <v>41.600000000000009</v>
      </c>
      <c r="L403" s="211"/>
      <c r="M403" s="215"/>
      <c r="N403" s="216"/>
      <c r="O403" s="216"/>
      <c r="P403" s="216"/>
      <c r="Q403" s="216"/>
      <c r="R403" s="216"/>
      <c r="S403" s="216"/>
      <c r="T403" s="217"/>
      <c r="AT403" s="212" t="s">
        <v>131</v>
      </c>
      <c r="AU403" s="212" t="s">
        <v>82</v>
      </c>
      <c r="AV403" s="210" t="s">
        <v>129</v>
      </c>
      <c r="AW403" s="210" t="s">
        <v>28</v>
      </c>
      <c r="AX403" s="210" t="s">
        <v>80</v>
      </c>
      <c r="AY403" s="212" t="s">
        <v>124</v>
      </c>
    </row>
    <row r="404" spans="1:65" s="99" customFormat="1" ht="16.5" customHeight="1" x14ac:dyDescent="0.2">
      <c r="A404" s="100"/>
      <c r="B404" s="97"/>
      <c r="C404" s="218" t="s">
        <v>578</v>
      </c>
      <c r="D404" s="218" t="s">
        <v>467</v>
      </c>
      <c r="E404" s="219" t="s">
        <v>1735</v>
      </c>
      <c r="F404" s="220" t="s">
        <v>1736</v>
      </c>
      <c r="G404" s="221" t="s">
        <v>185</v>
      </c>
      <c r="H404" s="222">
        <v>42.223999999999997</v>
      </c>
      <c r="I404" s="231">
        <v>0</v>
      </c>
      <c r="J404" s="223">
        <f>ROUND(I404*H404,2)</f>
        <v>0</v>
      </c>
      <c r="K404" s="224"/>
      <c r="L404" s="225"/>
      <c r="M404" s="226" t="s">
        <v>1</v>
      </c>
      <c r="N404" s="227" t="s">
        <v>37</v>
      </c>
      <c r="O404" s="182">
        <v>0</v>
      </c>
      <c r="P404" s="182">
        <f>O404*H404</f>
        <v>0</v>
      </c>
      <c r="Q404" s="182">
        <v>2.7899999999999999E-3</v>
      </c>
      <c r="R404" s="182">
        <f>Q404*H404</f>
        <v>0.11780495999999999</v>
      </c>
      <c r="S404" s="182">
        <v>0</v>
      </c>
      <c r="T404" s="183">
        <f>S404*H404</f>
        <v>0</v>
      </c>
      <c r="U404" s="100"/>
      <c r="V404" s="100"/>
      <c r="W404" s="100"/>
      <c r="X404" s="100"/>
      <c r="Y404" s="100"/>
      <c r="Z404" s="100"/>
      <c r="AA404" s="100"/>
      <c r="AB404" s="100"/>
      <c r="AC404" s="100"/>
      <c r="AD404" s="100"/>
      <c r="AE404" s="100"/>
      <c r="AR404" s="184" t="s">
        <v>178</v>
      </c>
      <c r="AT404" s="184" t="s">
        <v>467</v>
      </c>
      <c r="AU404" s="184" t="s">
        <v>82</v>
      </c>
      <c r="AY404" s="88" t="s">
        <v>124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88" t="s">
        <v>80</v>
      </c>
      <c r="BK404" s="185">
        <f>ROUND(I404*H404,2)</f>
        <v>0</v>
      </c>
      <c r="BL404" s="88" t="s">
        <v>129</v>
      </c>
      <c r="BM404" s="184" t="s">
        <v>1737</v>
      </c>
    </row>
    <row r="405" spans="1:65" s="192" customFormat="1" x14ac:dyDescent="0.2">
      <c r="B405" s="193"/>
      <c r="D405" s="186" t="s">
        <v>131</v>
      </c>
      <c r="F405" s="195" t="s">
        <v>1738</v>
      </c>
      <c r="H405" s="196">
        <v>42.223999999999997</v>
      </c>
      <c r="L405" s="193"/>
      <c r="M405" s="197"/>
      <c r="N405" s="198"/>
      <c r="O405" s="198"/>
      <c r="P405" s="198"/>
      <c r="Q405" s="198"/>
      <c r="R405" s="198"/>
      <c r="S405" s="198"/>
      <c r="T405" s="199"/>
      <c r="AT405" s="194" t="s">
        <v>131</v>
      </c>
      <c r="AU405" s="194" t="s">
        <v>82</v>
      </c>
      <c r="AV405" s="192" t="s">
        <v>82</v>
      </c>
      <c r="AW405" s="192" t="s">
        <v>3</v>
      </c>
      <c r="AX405" s="192" t="s">
        <v>80</v>
      </c>
      <c r="AY405" s="194" t="s">
        <v>124</v>
      </c>
    </row>
    <row r="406" spans="1:65" s="99" customFormat="1" ht="16.5" customHeight="1" x14ac:dyDescent="0.2">
      <c r="A406" s="100"/>
      <c r="B406" s="97"/>
      <c r="C406" s="173" t="s">
        <v>583</v>
      </c>
      <c r="D406" s="173" t="s">
        <v>125</v>
      </c>
      <c r="E406" s="174" t="s">
        <v>1739</v>
      </c>
      <c r="F406" s="175" t="s">
        <v>1740</v>
      </c>
      <c r="G406" s="176" t="s">
        <v>554</v>
      </c>
      <c r="H406" s="177">
        <v>43</v>
      </c>
      <c r="I406" s="86">
        <v>0</v>
      </c>
      <c r="J406" s="178">
        <f>ROUND(I406*H406,2)</f>
        <v>0</v>
      </c>
      <c r="K406" s="179"/>
      <c r="L406" s="97"/>
      <c r="M406" s="180" t="s">
        <v>1</v>
      </c>
      <c r="N406" s="181" t="s">
        <v>37</v>
      </c>
      <c r="O406" s="182">
        <v>8.3000000000000004E-2</v>
      </c>
      <c r="P406" s="182">
        <f>O406*H406</f>
        <v>3.5690000000000004</v>
      </c>
      <c r="Q406" s="182">
        <v>8.0000000000000007E-5</v>
      </c>
      <c r="R406" s="182">
        <f>Q406*H406</f>
        <v>3.4400000000000003E-3</v>
      </c>
      <c r="S406" s="182">
        <v>0</v>
      </c>
      <c r="T406" s="183">
        <f>S406*H406</f>
        <v>0</v>
      </c>
      <c r="U406" s="100"/>
      <c r="V406" s="100"/>
      <c r="W406" s="100"/>
      <c r="X406" s="100"/>
      <c r="Y406" s="100"/>
      <c r="Z406" s="100"/>
      <c r="AA406" s="100"/>
      <c r="AB406" s="100"/>
      <c r="AC406" s="100"/>
      <c r="AD406" s="100"/>
      <c r="AE406" s="100"/>
      <c r="AR406" s="184" t="s">
        <v>129</v>
      </c>
      <c r="AT406" s="184" t="s">
        <v>125</v>
      </c>
      <c r="AU406" s="184" t="s">
        <v>82</v>
      </c>
      <c r="AY406" s="88" t="s">
        <v>124</v>
      </c>
      <c r="BE406" s="185">
        <f>IF(N406="základní",J406,0)</f>
        <v>0</v>
      </c>
      <c r="BF406" s="185">
        <f>IF(N406="snížená",J406,0)</f>
        <v>0</v>
      </c>
      <c r="BG406" s="185">
        <f>IF(N406="zákl. přenesená",J406,0)</f>
        <v>0</v>
      </c>
      <c r="BH406" s="185">
        <f>IF(N406="sníž. přenesená",J406,0)</f>
        <v>0</v>
      </c>
      <c r="BI406" s="185">
        <f>IF(N406="nulová",J406,0)</f>
        <v>0</v>
      </c>
      <c r="BJ406" s="88" t="s">
        <v>80</v>
      </c>
      <c r="BK406" s="185">
        <f>ROUND(I406*H406,2)</f>
        <v>0</v>
      </c>
      <c r="BL406" s="88" t="s">
        <v>129</v>
      </c>
      <c r="BM406" s="184" t="s">
        <v>1741</v>
      </c>
    </row>
    <row r="407" spans="1:65" s="99" customFormat="1" ht="19.2" x14ac:dyDescent="0.2">
      <c r="A407" s="100"/>
      <c r="B407" s="97"/>
      <c r="C407" s="100"/>
      <c r="D407" s="186" t="s">
        <v>221</v>
      </c>
      <c r="E407" s="100"/>
      <c r="F407" s="187" t="s">
        <v>1742</v>
      </c>
      <c r="G407" s="100"/>
      <c r="H407" s="100"/>
      <c r="I407" s="100"/>
      <c r="J407" s="100"/>
      <c r="K407" s="100"/>
      <c r="L407" s="97"/>
      <c r="M407" s="188"/>
      <c r="N407" s="189"/>
      <c r="O407" s="190"/>
      <c r="P407" s="190"/>
      <c r="Q407" s="190"/>
      <c r="R407" s="190"/>
      <c r="S407" s="190"/>
      <c r="T407" s="191"/>
      <c r="U407" s="100"/>
      <c r="V407" s="100"/>
      <c r="W407" s="100"/>
      <c r="X407" s="100"/>
      <c r="Y407" s="100"/>
      <c r="Z407" s="100"/>
      <c r="AA407" s="100"/>
      <c r="AB407" s="100"/>
      <c r="AC407" s="100"/>
      <c r="AD407" s="100"/>
      <c r="AE407" s="100"/>
      <c r="AT407" s="88" t="s">
        <v>221</v>
      </c>
      <c r="AU407" s="88" t="s">
        <v>82</v>
      </c>
    </row>
    <row r="408" spans="1:65" s="192" customFormat="1" x14ac:dyDescent="0.2">
      <c r="B408" s="193"/>
      <c r="D408" s="186" t="s">
        <v>131</v>
      </c>
      <c r="E408" s="194" t="s">
        <v>1</v>
      </c>
      <c r="F408" s="195" t="s">
        <v>1743</v>
      </c>
      <c r="H408" s="196">
        <v>5</v>
      </c>
      <c r="L408" s="193"/>
      <c r="M408" s="197"/>
      <c r="N408" s="198"/>
      <c r="O408" s="198"/>
      <c r="P408" s="198"/>
      <c r="Q408" s="198"/>
      <c r="R408" s="198"/>
      <c r="S408" s="198"/>
      <c r="T408" s="199"/>
      <c r="AT408" s="194" t="s">
        <v>131</v>
      </c>
      <c r="AU408" s="194" t="s">
        <v>82</v>
      </c>
      <c r="AV408" s="192" t="s">
        <v>82</v>
      </c>
      <c r="AW408" s="192" t="s">
        <v>28</v>
      </c>
      <c r="AX408" s="192" t="s">
        <v>72</v>
      </c>
      <c r="AY408" s="194" t="s">
        <v>124</v>
      </c>
    </row>
    <row r="409" spans="1:65" s="192" customFormat="1" x14ac:dyDescent="0.2">
      <c r="B409" s="193"/>
      <c r="D409" s="186" t="s">
        <v>131</v>
      </c>
      <c r="E409" s="194" t="s">
        <v>1</v>
      </c>
      <c r="F409" s="195" t="s">
        <v>1744</v>
      </c>
      <c r="H409" s="196">
        <v>4</v>
      </c>
      <c r="L409" s="193"/>
      <c r="M409" s="197"/>
      <c r="N409" s="198"/>
      <c r="O409" s="198"/>
      <c r="P409" s="198"/>
      <c r="Q409" s="198"/>
      <c r="R409" s="198"/>
      <c r="S409" s="198"/>
      <c r="T409" s="199"/>
      <c r="AT409" s="194" t="s">
        <v>131</v>
      </c>
      <c r="AU409" s="194" t="s">
        <v>82</v>
      </c>
      <c r="AV409" s="192" t="s">
        <v>82</v>
      </c>
      <c r="AW409" s="192" t="s">
        <v>28</v>
      </c>
      <c r="AX409" s="192" t="s">
        <v>72</v>
      </c>
      <c r="AY409" s="194" t="s">
        <v>124</v>
      </c>
    </row>
    <row r="410" spans="1:65" s="192" customFormat="1" x14ac:dyDescent="0.2">
      <c r="B410" s="193"/>
      <c r="D410" s="186" t="s">
        <v>131</v>
      </c>
      <c r="E410" s="194" t="s">
        <v>1</v>
      </c>
      <c r="F410" s="195" t="s">
        <v>1745</v>
      </c>
      <c r="H410" s="196">
        <v>2</v>
      </c>
      <c r="L410" s="193"/>
      <c r="M410" s="197"/>
      <c r="N410" s="198"/>
      <c r="O410" s="198"/>
      <c r="P410" s="198"/>
      <c r="Q410" s="198"/>
      <c r="R410" s="198"/>
      <c r="S410" s="198"/>
      <c r="T410" s="199"/>
      <c r="AT410" s="194" t="s">
        <v>131</v>
      </c>
      <c r="AU410" s="194" t="s">
        <v>82</v>
      </c>
      <c r="AV410" s="192" t="s">
        <v>82</v>
      </c>
      <c r="AW410" s="192" t="s">
        <v>28</v>
      </c>
      <c r="AX410" s="192" t="s">
        <v>72</v>
      </c>
      <c r="AY410" s="194" t="s">
        <v>124</v>
      </c>
    </row>
    <row r="411" spans="1:65" s="192" customFormat="1" x14ac:dyDescent="0.2">
      <c r="B411" s="193"/>
      <c r="D411" s="186" t="s">
        <v>131</v>
      </c>
      <c r="E411" s="194" t="s">
        <v>1</v>
      </c>
      <c r="F411" s="195" t="s">
        <v>1746</v>
      </c>
      <c r="H411" s="196">
        <v>6</v>
      </c>
      <c r="L411" s="193"/>
      <c r="M411" s="197"/>
      <c r="N411" s="198"/>
      <c r="O411" s="198"/>
      <c r="P411" s="198"/>
      <c r="Q411" s="198"/>
      <c r="R411" s="198"/>
      <c r="S411" s="198"/>
      <c r="T411" s="199"/>
      <c r="AT411" s="194" t="s">
        <v>131</v>
      </c>
      <c r="AU411" s="194" t="s">
        <v>82</v>
      </c>
      <c r="AV411" s="192" t="s">
        <v>82</v>
      </c>
      <c r="AW411" s="192" t="s">
        <v>28</v>
      </c>
      <c r="AX411" s="192" t="s">
        <v>72</v>
      </c>
      <c r="AY411" s="194" t="s">
        <v>124</v>
      </c>
    </row>
    <row r="412" spans="1:65" s="192" customFormat="1" x14ac:dyDescent="0.2">
      <c r="B412" s="193"/>
      <c r="D412" s="186" t="s">
        <v>131</v>
      </c>
      <c r="E412" s="194" t="s">
        <v>1</v>
      </c>
      <c r="F412" s="195" t="s">
        <v>1747</v>
      </c>
      <c r="H412" s="196">
        <v>2</v>
      </c>
      <c r="L412" s="193"/>
      <c r="M412" s="197"/>
      <c r="N412" s="198"/>
      <c r="O412" s="198"/>
      <c r="P412" s="198"/>
      <c r="Q412" s="198"/>
      <c r="R412" s="198"/>
      <c r="S412" s="198"/>
      <c r="T412" s="199"/>
      <c r="AT412" s="194" t="s">
        <v>131</v>
      </c>
      <c r="AU412" s="194" t="s">
        <v>82</v>
      </c>
      <c r="AV412" s="192" t="s">
        <v>82</v>
      </c>
      <c r="AW412" s="192" t="s">
        <v>28</v>
      </c>
      <c r="AX412" s="192" t="s">
        <v>72</v>
      </c>
      <c r="AY412" s="194" t="s">
        <v>124</v>
      </c>
    </row>
    <row r="413" spans="1:65" s="192" customFormat="1" x14ac:dyDescent="0.2">
      <c r="B413" s="193"/>
      <c r="D413" s="186" t="s">
        <v>131</v>
      </c>
      <c r="E413" s="194" t="s">
        <v>1</v>
      </c>
      <c r="F413" s="195" t="s">
        <v>1702</v>
      </c>
      <c r="H413" s="196">
        <v>3</v>
      </c>
      <c r="L413" s="193"/>
      <c r="M413" s="197"/>
      <c r="N413" s="198"/>
      <c r="O413" s="198"/>
      <c r="P413" s="198"/>
      <c r="Q413" s="198"/>
      <c r="R413" s="198"/>
      <c r="S413" s="198"/>
      <c r="T413" s="199"/>
      <c r="AT413" s="194" t="s">
        <v>131</v>
      </c>
      <c r="AU413" s="194" t="s">
        <v>82</v>
      </c>
      <c r="AV413" s="192" t="s">
        <v>82</v>
      </c>
      <c r="AW413" s="192" t="s">
        <v>28</v>
      </c>
      <c r="AX413" s="192" t="s">
        <v>72</v>
      </c>
      <c r="AY413" s="194" t="s">
        <v>124</v>
      </c>
    </row>
    <row r="414" spans="1:65" s="192" customFormat="1" x14ac:dyDescent="0.2">
      <c r="B414" s="193"/>
      <c r="D414" s="186" t="s">
        <v>131</v>
      </c>
      <c r="E414" s="194" t="s">
        <v>1</v>
      </c>
      <c r="F414" s="195" t="s">
        <v>1658</v>
      </c>
      <c r="H414" s="196">
        <v>3</v>
      </c>
      <c r="L414" s="193"/>
      <c r="M414" s="197"/>
      <c r="N414" s="198"/>
      <c r="O414" s="198"/>
      <c r="P414" s="198"/>
      <c r="Q414" s="198"/>
      <c r="R414" s="198"/>
      <c r="S414" s="198"/>
      <c r="T414" s="199"/>
      <c r="AT414" s="194" t="s">
        <v>131</v>
      </c>
      <c r="AU414" s="194" t="s">
        <v>82</v>
      </c>
      <c r="AV414" s="192" t="s">
        <v>82</v>
      </c>
      <c r="AW414" s="192" t="s">
        <v>28</v>
      </c>
      <c r="AX414" s="192" t="s">
        <v>72</v>
      </c>
      <c r="AY414" s="194" t="s">
        <v>124</v>
      </c>
    </row>
    <row r="415" spans="1:65" s="192" customFormat="1" x14ac:dyDescent="0.2">
      <c r="B415" s="193"/>
      <c r="D415" s="186" t="s">
        <v>131</v>
      </c>
      <c r="E415" s="194" t="s">
        <v>1</v>
      </c>
      <c r="F415" s="195" t="s">
        <v>1748</v>
      </c>
      <c r="H415" s="196">
        <v>18</v>
      </c>
      <c r="L415" s="193"/>
      <c r="M415" s="197"/>
      <c r="N415" s="198"/>
      <c r="O415" s="198"/>
      <c r="P415" s="198"/>
      <c r="Q415" s="198"/>
      <c r="R415" s="198"/>
      <c r="S415" s="198"/>
      <c r="T415" s="199"/>
      <c r="AT415" s="194" t="s">
        <v>131</v>
      </c>
      <c r="AU415" s="194" t="s">
        <v>82</v>
      </c>
      <c r="AV415" s="192" t="s">
        <v>82</v>
      </c>
      <c r="AW415" s="192" t="s">
        <v>28</v>
      </c>
      <c r="AX415" s="192" t="s">
        <v>72</v>
      </c>
      <c r="AY415" s="194" t="s">
        <v>124</v>
      </c>
    </row>
    <row r="416" spans="1:65" s="210" customFormat="1" x14ac:dyDescent="0.2">
      <c r="B416" s="211"/>
      <c r="D416" s="186" t="s">
        <v>131</v>
      </c>
      <c r="E416" s="212" t="s">
        <v>1</v>
      </c>
      <c r="F416" s="213" t="s">
        <v>140</v>
      </c>
      <c r="H416" s="214">
        <v>43</v>
      </c>
      <c r="L416" s="211"/>
      <c r="M416" s="215"/>
      <c r="N416" s="216"/>
      <c r="O416" s="216"/>
      <c r="P416" s="216"/>
      <c r="Q416" s="216"/>
      <c r="R416" s="216"/>
      <c r="S416" s="216"/>
      <c r="T416" s="217"/>
      <c r="AT416" s="212" t="s">
        <v>131</v>
      </c>
      <c r="AU416" s="212" t="s">
        <v>82</v>
      </c>
      <c r="AV416" s="210" t="s">
        <v>129</v>
      </c>
      <c r="AW416" s="210" t="s">
        <v>28</v>
      </c>
      <c r="AX416" s="210" t="s">
        <v>80</v>
      </c>
      <c r="AY416" s="212" t="s">
        <v>124</v>
      </c>
    </row>
    <row r="417" spans="1:65" s="99" customFormat="1" ht="16.5" customHeight="1" x14ac:dyDescent="0.2">
      <c r="A417" s="100"/>
      <c r="B417" s="97"/>
      <c r="C417" s="173" t="s">
        <v>588</v>
      </c>
      <c r="D417" s="173" t="s">
        <v>125</v>
      </c>
      <c r="E417" s="174" t="s">
        <v>1749</v>
      </c>
      <c r="F417" s="175" t="s">
        <v>1750</v>
      </c>
      <c r="G417" s="176" t="s">
        <v>554</v>
      </c>
      <c r="H417" s="177">
        <v>22</v>
      </c>
      <c r="I417" s="86">
        <v>0</v>
      </c>
      <c r="J417" s="178">
        <f>ROUND(I417*H417,2)</f>
        <v>0</v>
      </c>
      <c r="K417" s="179"/>
      <c r="L417" s="97"/>
      <c r="M417" s="180" t="s">
        <v>1</v>
      </c>
      <c r="N417" s="181" t="s">
        <v>37</v>
      </c>
      <c r="O417" s="182">
        <v>6.6000000000000003E-2</v>
      </c>
      <c r="P417" s="182">
        <f>O417*H417</f>
        <v>1.452</v>
      </c>
      <c r="Q417" s="182">
        <v>2.0000000000000001E-4</v>
      </c>
      <c r="R417" s="182">
        <f>Q417*H417</f>
        <v>4.4000000000000003E-3</v>
      </c>
      <c r="S417" s="182">
        <v>0</v>
      </c>
      <c r="T417" s="183">
        <f>S417*H417</f>
        <v>0</v>
      </c>
      <c r="U417" s="100"/>
      <c r="V417" s="100"/>
      <c r="W417" s="100"/>
      <c r="X417" s="100"/>
      <c r="Y417" s="100"/>
      <c r="Z417" s="100"/>
      <c r="AA417" s="100"/>
      <c r="AB417" s="100"/>
      <c r="AC417" s="100"/>
      <c r="AD417" s="100"/>
      <c r="AE417" s="100"/>
      <c r="AR417" s="184" t="s">
        <v>129</v>
      </c>
      <c r="AT417" s="184" t="s">
        <v>125</v>
      </c>
      <c r="AU417" s="184" t="s">
        <v>82</v>
      </c>
      <c r="AY417" s="88" t="s">
        <v>124</v>
      </c>
      <c r="BE417" s="185">
        <f>IF(N417="základní",J417,0)</f>
        <v>0</v>
      </c>
      <c r="BF417" s="185">
        <f>IF(N417="snížená",J417,0)</f>
        <v>0</v>
      </c>
      <c r="BG417" s="185">
        <f>IF(N417="zákl. přenesená",J417,0)</f>
        <v>0</v>
      </c>
      <c r="BH417" s="185">
        <f>IF(N417="sníž. přenesená",J417,0)</f>
        <v>0</v>
      </c>
      <c r="BI417" s="185">
        <f>IF(N417="nulová",J417,0)</f>
        <v>0</v>
      </c>
      <c r="BJ417" s="88" t="s">
        <v>80</v>
      </c>
      <c r="BK417" s="185">
        <f>ROUND(I417*H417,2)</f>
        <v>0</v>
      </c>
      <c r="BL417" s="88" t="s">
        <v>129</v>
      </c>
      <c r="BM417" s="184" t="s">
        <v>1751</v>
      </c>
    </row>
    <row r="418" spans="1:65" s="192" customFormat="1" x14ac:dyDescent="0.2">
      <c r="B418" s="193"/>
      <c r="D418" s="186" t="s">
        <v>131</v>
      </c>
      <c r="E418" s="194" t="s">
        <v>1</v>
      </c>
      <c r="F418" s="195" t="s">
        <v>1752</v>
      </c>
      <c r="H418" s="196">
        <v>22</v>
      </c>
      <c r="L418" s="193"/>
      <c r="M418" s="197"/>
      <c r="N418" s="198"/>
      <c r="O418" s="198"/>
      <c r="P418" s="198"/>
      <c r="Q418" s="198"/>
      <c r="R418" s="198"/>
      <c r="S418" s="198"/>
      <c r="T418" s="199"/>
      <c r="AT418" s="194" t="s">
        <v>131</v>
      </c>
      <c r="AU418" s="194" t="s">
        <v>82</v>
      </c>
      <c r="AV418" s="192" t="s">
        <v>82</v>
      </c>
      <c r="AW418" s="192" t="s">
        <v>28</v>
      </c>
      <c r="AX418" s="192" t="s">
        <v>80</v>
      </c>
      <c r="AY418" s="194" t="s">
        <v>124</v>
      </c>
    </row>
    <row r="419" spans="1:65" s="99" customFormat="1" ht="33" customHeight="1" x14ac:dyDescent="0.2">
      <c r="A419" s="100"/>
      <c r="B419" s="97"/>
      <c r="C419" s="173" t="s">
        <v>593</v>
      </c>
      <c r="D419" s="173" t="s">
        <v>125</v>
      </c>
      <c r="E419" s="174" t="s">
        <v>179</v>
      </c>
      <c r="F419" s="175" t="s">
        <v>180</v>
      </c>
      <c r="G419" s="176" t="s">
        <v>181</v>
      </c>
      <c r="H419" s="177">
        <v>51.438000000000002</v>
      </c>
      <c r="I419" s="86">
        <v>0</v>
      </c>
      <c r="J419" s="178">
        <f>ROUND(I419*H419,2)</f>
        <v>0</v>
      </c>
      <c r="K419" s="179"/>
      <c r="L419" s="97"/>
      <c r="M419" s="180" t="s">
        <v>1</v>
      </c>
      <c r="N419" s="181" t="s">
        <v>37</v>
      </c>
      <c r="O419" s="182">
        <v>1.7889999999999999</v>
      </c>
      <c r="P419" s="182">
        <f>O419*H419</f>
        <v>92.022582</v>
      </c>
      <c r="Q419" s="182">
        <v>0</v>
      </c>
      <c r="R419" s="182">
        <f>Q419*H419</f>
        <v>0</v>
      </c>
      <c r="S419" s="182">
        <v>0</v>
      </c>
      <c r="T419" s="183">
        <f>S419*H419</f>
        <v>0</v>
      </c>
      <c r="U419" s="100"/>
      <c r="V419" s="100"/>
      <c r="W419" s="100"/>
      <c r="X419" s="100"/>
      <c r="Y419" s="100"/>
      <c r="Z419" s="100"/>
      <c r="AA419" s="100"/>
      <c r="AB419" s="100"/>
      <c r="AC419" s="100"/>
      <c r="AD419" s="100"/>
      <c r="AE419" s="100"/>
      <c r="AR419" s="184" t="s">
        <v>129</v>
      </c>
      <c r="AT419" s="184" t="s">
        <v>125</v>
      </c>
      <c r="AU419" s="184" t="s">
        <v>82</v>
      </c>
      <c r="AY419" s="88" t="s">
        <v>124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88" t="s">
        <v>80</v>
      </c>
      <c r="BK419" s="185">
        <f>ROUND(I419*H419,2)</f>
        <v>0</v>
      </c>
      <c r="BL419" s="88" t="s">
        <v>129</v>
      </c>
      <c r="BM419" s="184" t="s">
        <v>1753</v>
      </c>
    </row>
    <row r="420" spans="1:65" s="192" customFormat="1" x14ac:dyDescent="0.2">
      <c r="B420" s="193"/>
      <c r="D420" s="186" t="s">
        <v>131</v>
      </c>
      <c r="E420" s="194" t="s">
        <v>1</v>
      </c>
      <c r="F420" s="195" t="s">
        <v>1754</v>
      </c>
      <c r="H420" s="196">
        <v>1.95</v>
      </c>
      <c r="L420" s="193"/>
      <c r="M420" s="197"/>
      <c r="N420" s="198"/>
      <c r="O420" s="198"/>
      <c r="P420" s="198"/>
      <c r="Q420" s="198"/>
      <c r="R420" s="198"/>
      <c r="S420" s="198"/>
      <c r="T420" s="199"/>
      <c r="AT420" s="194" t="s">
        <v>131</v>
      </c>
      <c r="AU420" s="194" t="s">
        <v>82</v>
      </c>
      <c r="AV420" s="192" t="s">
        <v>82</v>
      </c>
      <c r="AW420" s="192" t="s">
        <v>28</v>
      </c>
      <c r="AX420" s="192" t="s">
        <v>72</v>
      </c>
      <c r="AY420" s="194" t="s">
        <v>124</v>
      </c>
    </row>
    <row r="421" spans="1:65" s="192" customFormat="1" x14ac:dyDescent="0.2">
      <c r="B421" s="193"/>
      <c r="D421" s="186" t="s">
        <v>131</v>
      </c>
      <c r="E421" s="194" t="s">
        <v>1</v>
      </c>
      <c r="F421" s="195" t="s">
        <v>1755</v>
      </c>
      <c r="H421" s="196">
        <v>1.399</v>
      </c>
      <c r="L421" s="193"/>
      <c r="M421" s="197"/>
      <c r="N421" s="198"/>
      <c r="O421" s="198"/>
      <c r="P421" s="198"/>
      <c r="Q421" s="198"/>
      <c r="R421" s="198"/>
      <c r="S421" s="198"/>
      <c r="T421" s="199"/>
      <c r="AT421" s="194" t="s">
        <v>131</v>
      </c>
      <c r="AU421" s="194" t="s">
        <v>82</v>
      </c>
      <c r="AV421" s="192" t="s">
        <v>82</v>
      </c>
      <c r="AW421" s="192" t="s">
        <v>28</v>
      </c>
      <c r="AX421" s="192" t="s">
        <v>72</v>
      </c>
      <c r="AY421" s="194" t="s">
        <v>124</v>
      </c>
    </row>
    <row r="422" spans="1:65" s="192" customFormat="1" x14ac:dyDescent="0.2">
      <c r="B422" s="193"/>
      <c r="D422" s="186" t="s">
        <v>131</v>
      </c>
      <c r="E422" s="194" t="s">
        <v>1</v>
      </c>
      <c r="F422" s="195" t="s">
        <v>1756</v>
      </c>
      <c r="H422" s="196">
        <v>0.59599999999999997</v>
      </c>
      <c r="L422" s="193"/>
      <c r="M422" s="197"/>
      <c r="N422" s="198"/>
      <c r="O422" s="198"/>
      <c r="P422" s="198"/>
      <c r="Q422" s="198"/>
      <c r="R422" s="198"/>
      <c r="S422" s="198"/>
      <c r="T422" s="199"/>
      <c r="AT422" s="194" t="s">
        <v>131</v>
      </c>
      <c r="AU422" s="194" t="s">
        <v>82</v>
      </c>
      <c r="AV422" s="192" t="s">
        <v>82</v>
      </c>
      <c r="AW422" s="192" t="s">
        <v>28</v>
      </c>
      <c r="AX422" s="192" t="s">
        <v>72</v>
      </c>
      <c r="AY422" s="194" t="s">
        <v>124</v>
      </c>
    </row>
    <row r="423" spans="1:65" s="192" customFormat="1" x14ac:dyDescent="0.2">
      <c r="B423" s="193"/>
      <c r="D423" s="186" t="s">
        <v>131</v>
      </c>
      <c r="E423" s="194" t="s">
        <v>1</v>
      </c>
      <c r="F423" s="195" t="s">
        <v>1757</v>
      </c>
      <c r="H423" s="196">
        <v>0.50900000000000001</v>
      </c>
      <c r="L423" s="193"/>
      <c r="M423" s="197"/>
      <c r="N423" s="198"/>
      <c r="O423" s="198"/>
      <c r="P423" s="198"/>
      <c r="Q423" s="198"/>
      <c r="R423" s="198"/>
      <c r="S423" s="198"/>
      <c r="T423" s="199"/>
      <c r="AT423" s="194" t="s">
        <v>131</v>
      </c>
      <c r="AU423" s="194" t="s">
        <v>82</v>
      </c>
      <c r="AV423" s="192" t="s">
        <v>82</v>
      </c>
      <c r="AW423" s="192" t="s">
        <v>28</v>
      </c>
      <c r="AX423" s="192" t="s">
        <v>72</v>
      </c>
      <c r="AY423" s="194" t="s">
        <v>124</v>
      </c>
    </row>
    <row r="424" spans="1:65" s="192" customFormat="1" x14ac:dyDescent="0.2">
      <c r="B424" s="193"/>
      <c r="D424" s="186" t="s">
        <v>131</v>
      </c>
      <c r="E424" s="194" t="s">
        <v>1</v>
      </c>
      <c r="F424" s="195" t="s">
        <v>1758</v>
      </c>
      <c r="H424" s="196">
        <v>0.23899999999999999</v>
      </c>
      <c r="L424" s="193"/>
      <c r="M424" s="197"/>
      <c r="N424" s="198"/>
      <c r="O424" s="198"/>
      <c r="P424" s="198"/>
      <c r="Q424" s="198"/>
      <c r="R424" s="198"/>
      <c r="S424" s="198"/>
      <c r="T424" s="199"/>
      <c r="AT424" s="194" t="s">
        <v>131</v>
      </c>
      <c r="AU424" s="194" t="s">
        <v>82</v>
      </c>
      <c r="AV424" s="192" t="s">
        <v>82</v>
      </c>
      <c r="AW424" s="192" t="s">
        <v>28</v>
      </c>
      <c r="AX424" s="192" t="s">
        <v>72</v>
      </c>
      <c r="AY424" s="194" t="s">
        <v>124</v>
      </c>
    </row>
    <row r="425" spans="1:65" s="192" customFormat="1" x14ac:dyDescent="0.2">
      <c r="B425" s="193"/>
      <c r="D425" s="186" t="s">
        <v>131</v>
      </c>
      <c r="E425" s="194" t="s">
        <v>1</v>
      </c>
      <c r="F425" s="195" t="s">
        <v>1759</v>
      </c>
      <c r="H425" s="196">
        <v>4.1719999999999997</v>
      </c>
      <c r="L425" s="193"/>
      <c r="M425" s="197"/>
      <c r="N425" s="198"/>
      <c r="O425" s="198"/>
      <c r="P425" s="198"/>
      <c r="Q425" s="198"/>
      <c r="R425" s="198"/>
      <c r="S425" s="198"/>
      <c r="T425" s="199"/>
      <c r="AT425" s="194" t="s">
        <v>131</v>
      </c>
      <c r="AU425" s="194" t="s">
        <v>82</v>
      </c>
      <c r="AV425" s="192" t="s">
        <v>82</v>
      </c>
      <c r="AW425" s="192" t="s">
        <v>28</v>
      </c>
      <c r="AX425" s="192" t="s">
        <v>72</v>
      </c>
      <c r="AY425" s="194" t="s">
        <v>124</v>
      </c>
    </row>
    <row r="426" spans="1:65" s="192" customFormat="1" x14ac:dyDescent="0.2">
      <c r="B426" s="193"/>
      <c r="D426" s="186" t="s">
        <v>131</v>
      </c>
      <c r="E426" s="194" t="s">
        <v>1</v>
      </c>
      <c r="F426" s="195" t="s">
        <v>1760</v>
      </c>
      <c r="H426" s="196">
        <v>3.8570000000000002</v>
      </c>
      <c r="L426" s="193"/>
      <c r="M426" s="197"/>
      <c r="N426" s="198"/>
      <c r="O426" s="198"/>
      <c r="P426" s="198"/>
      <c r="Q426" s="198"/>
      <c r="R426" s="198"/>
      <c r="S426" s="198"/>
      <c r="T426" s="199"/>
      <c r="AT426" s="194" t="s">
        <v>131</v>
      </c>
      <c r="AU426" s="194" t="s">
        <v>82</v>
      </c>
      <c r="AV426" s="192" t="s">
        <v>82</v>
      </c>
      <c r="AW426" s="192" t="s">
        <v>28</v>
      </c>
      <c r="AX426" s="192" t="s">
        <v>72</v>
      </c>
      <c r="AY426" s="194" t="s">
        <v>124</v>
      </c>
    </row>
    <row r="427" spans="1:65" s="192" customFormat="1" x14ac:dyDescent="0.2">
      <c r="B427" s="193"/>
      <c r="D427" s="186" t="s">
        <v>131</v>
      </c>
      <c r="E427" s="194" t="s">
        <v>1</v>
      </c>
      <c r="F427" s="195" t="s">
        <v>1761</v>
      </c>
      <c r="H427" s="196">
        <v>0.71799999999999997</v>
      </c>
      <c r="L427" s="193"/>
      <c r="M427" s="197"/>
      <c r="N427" s="198"/>
      <c r="O427" s="198"/>
      <c r="P427" s="198"/>
      <c r="Q427" s="198"/>
      <c r="R427" s="198"/>
      <c r="S427" s="198"/>
      <c r="T427" s="199"/>
      <c r="AT427" s="194" t="s">
        <v>131</v>
      </c>
      <c r="AU427" s="194" t="s">
        <v>82</v>
      </c>
      <c r="AV427" s="192" t="s">
        <v>82</v>
      </c>
      <c r="AW427" s="192" t="s">
        <v>28</v>
      </c>
      <c r="AX427" s="192" t="s">
        <v>72</v>
      </c>
      <c r="AY427" s="194" t="s">
        <v>124</v>
      </c>
    </row>
    <row r="428" spans="1:65" s="192" customFormat="1" x14ac:dyDescent="0.2">
      <c r="B428" s="193"/>
      <c r="D428" s="186" t="s">
        <v>131</v>
      </c>
      <c r="E428" s="194" t="s">
        <v>1</v>
      </c>
      <c r="F428" s="195" t="s">
        <v>1762</v>
      </c>
      <c r="H428" s="196">
        <v>1.6439999999999999</v>
      </c>
      <c r="L428" s="193"/>
      <c r="M428" s="197"/>
      <c r="N428" s="198"/>
      <c r="O428" s="198"/>
      <c r="P428" s="198"/>
      <c r="Q428" s="198"/>
      <c r="R428" s="198"/>
      <c r="S428" s="198"/>
      <c r="T428" s="199"/>
      <c r="AT428" s="194" t="s">
        <v>131</v>
      </c>
      <c r="AU428" s="194" t="s">
        <v>82</v>
      </c>
      <c r="AV428" s="192" t="s">
        <v>82</v>
      </c>
      <c r="AW428" s="192" t="s">
        <v>28</v>
      </c>
      <c r="AX428" s="192" t="s">
        <v>72</v>
      </c>
      <c r="AY428" s="194" t="s">
        <v>124</v>
      </c>
    </row>
    <row r="429" spans="1:65" s="192" customFormat="1" x14ac:dyDescent="0.2">
      <c r="B429" s="193"/>
      <c r="D429" s="186" t="s">
        <v>131</v>
      </c>
      <c r="E429" s="194" t="s">
        <v>1</v>
      </c>
      <c r="F429" s="195" t="s">
        <v>1763</v>
      </c>
      <c r="H429" s="196">
        <v>0.39200000000000002</v>
      </c>
      <c r="L429" s="193"/>
      <c r="M429" s="197"/>
      <c r="N429" s="198"/>
      <c r="O429" s="198"/>
      <c r="P429" s="198"/>
      <c r="Q429" s="198"/>
      <c r="R429" s="198"/>
      <c r="S429" s="198"/>
      <c r="T429" s="199"/>
      <c r="AT429" s="194" t="s">
        <v>131</v>
      </c>
      <c r="AU429" s="194" t="s">
        <v>82</v>
      </c>
      <c r="AV429" s="192" t="s">
        <v>82</v>
      </c>
      <c r="AW429" s="192" t="s">
        <v>28</v>
      </c>
      <c r="AX429" s="192" t="s">
        <v>72</v>
      </c>
      <c r="AY429" s="194" t="s">
        <v>124</v>
      </c>
    </row>
    <row r="430" spans="1:65" s="192" customFormat="1" x14ac:dyDescent="0.2">
      <c r="B430" s="193"/>
      <c r="D430" s="186" t="s">
        <v>131</v>
      </c>
      <c r="E430" s="194" t="s">
        <v>1</v>
      </c>
      <c r="F430" s="195" t="s">
        <v>1764</v>
      </c>
      <c r="H430" s="196">
        <v>7.3999999999999996E-2</v>
      </c>
      <c r="L430" s="193"/>
      <c r="M430" s="197"/>
      <c r="N430" s="198"/>
      <c r="O430" s="198"/>
      <c r="P430" s="198"/>
      <c r="Q430" s="198"/>
      <c r="R430" s="198"/>
      <c r="S430" s="198"/>
      <c r="T430" s="199"/>
      <c r="AT430" s="194" t="s">
        <v>131</v>
      </c>
      <c r="AU430" s="194" t="s">
        <v>82</v>
      </c>
      <c r="AV430" s="192" t="s">
        <v>82</v>
      </c>
      <c r="AW430" s="192" t="s">
        <v>28</v>
      </c>
      <c r="AX430" s="192" t="s">
        <v>72</v>
      </c>
      <c r="AY430" s="194" t="s">
        <v>124</v>
      </c>
    </row>
    <row r="431" spans="1:65" s="192" customFormat="1" x14ac:dyDescent="0.2">
      <c r="B431" s="193"/>
      <c r="D431" s="186" t="s">
        <v>131</v>
      </c>
      <c r="E431" s="194" t="s">
        <v>1</v>
      </c>
      <c r="F431" s="195" t="s">
        <v>1765</v>
      </c>
      <c r="H431" s="196">
        <v>2.5960000000000001</v>
      </c>
      <c r="L431" s="193"/>
      <c r="M431" s="197"/>
      <c r="N431" s="198"/>
      <c r="O431" s="198"/>
      <c r="P431" s="198"/>
      <c r="Q431" s="198"/>
      <c r="R431" s="198"/>
      <c r="S431" s="198"/>
      <c r="T431" s="199"/>
      <c r="AT431" s="194" t="s">
        <v>131</v>
      </c>
      <c r="AU431" s="194" t="s">
        <v>82</v>
      </c>
      <c r="AV431" s="192" t="s">
        <v>82</v>
      </c>
      <c r="AW431" s="192" t="s">
        <v>28</v>
      </c>
      <c r="AX431" s="192" t="s">
        <v>72</v>
      </c>
      <c r="AY431" s="194" t="s">
        <v>124</v>
      </c>
    </row>
    <row r="432" spans="1:65" s="192" customFormat="1" x14ac:dyDescent="0.2">
      <c r="B432" s="193"/>
      <c r="D432" s="186" t="s">
        <v>131</v>
      </c>
      <c r="E432" s="194" t="s">
        <v>1</v>
      </c>
      <c r="F432" s="195" t="s">
        <v>1766</v>
      </c>
      <c r="H432" s="196">
        <v>0.254</v>
      </c>
      <c r="L432" s="193"/>
      <c r="M432" s="197"/>
      <c r="N432" s="198"/>
      <c r="O432" s="198"/>
      <c r="P432" s="198"/>
      <c r="Q432" s="198"/>
      <c r="R432" s="198"/>
      <c r="S432" s="198"/>
      <c r="T432" s="199"/>
      <c r="AT432" s="194" t="s">
        <v>131</v>
      </c>
      <c r="AU432" s="194" t="s">
        <v>82</v>
      </c>
      <c r="AV432" s="192" t="s">
        <v>82</v>
      </c>
      <c r="AW432" s="192" t="s">
        <v>28</v>
      </c>
      <c r="AX432" s="192" t="s">
        <v>72</v>
      </c>
      <c r="AY432" s="194" t="s">
        <v>124</v>
      </c>
    </row>
    <row r="433" spans="2:51" s="192" customFormat="1" x14ac:dyDescent="0.2">
      <c r="B433" s="193"/>
      <c r="D433" s="186" t="s">
        <v>131</v>
      </c>
      <c r="E433" s="194" t="s">
        <v>1</v>
      </c>
      <c r="F433" s="195" t="s">
        <v>1767</v>
      </c>
      <c r="H433" s="196">
        <v>2.2000000000000002</v>
      </c>
      <c r="L433" s="193"/>
      <c r="M433" s="197"/>
      <c r="N433" s="198"/>
      <c r="O433" s="198"/>
      <c r="P433" s="198"/>
      <c r="Q433" s="198"/>
      <c r="R433" s="198"/>
      <c r="S433" s="198"/>
      <c r="T433" s="199"/>
      <c r="AT433" s="194" t="s">
        <v>131</v>
      </c>
      <c r="AU433" s="194" t="s">
        <v>82</v>
      </c>
      <c r="AV433" s="192" t="s">
        <v>82</v>
      </c>
      <c r="AW433" s="192" t="s">
        <v>28</v>
      </c>
      <c r="AX433" s="192" t="s">
        <v>72</v>
      </c>
      <c r="AY433" s="194" t="s">
        <v>124</v>
      </c>
    </row>
    <row r="434" spans="2:51" s="192" customFormat="1" x14ac:dyDescent="0.2">
      <c r="B434" s="193"/>
      <c r="D434" s="186" t="s">
        <v>131</v>
      </c>
      <c r="E434" s="194" t="s">
        <v>1</v>
      </c>
      <c r="F434" s="195" t="s">
        <v>1768</v>
      </c>
      <c r="H434" s="196">
        <v>8.3000000000000004E-2</v>
      </c>
      <c r="L434" s="193"/>
      <c r="M434" s="197"/>
      <c r="N434" s="198"/>
      <c r="O434" s="198"/>
      <c r="P434" s="198"/>
      <c r="Q434" s="198"/>
      <c r="R434" s="198"/>
      <c r="S434" s="198"/>
      <c r="T434" s="199"/>
      <c r="AT434" s="194" t="s">
        <v>131</v>
      </c>
      <c r="AU434" s="194" t="s">
        <v>82</v>
      </c>
      <c r="AV434" s="192" t="s">
        <v>82</v>
      </c>
      <c r="AW434" s="192" t="s">
        <v>28</v>
      </c>
      <c r="AX434" s="192" t="s">
        <v>72</v>
      </c>
      <c r="AY434" s="194" t="s">
        <v>124</v>
      </c>
    </row>
    <row r="435" spans="2:51" s="192" customFormat="1" x14ac:dyDescent="0.2">
      <c r="B435" s="193"/>
      <c r="D435" s="186" t="s">
        <v>131</v>
      </c>
      <c r="E435" s="194" t="s">
        <v>1</v>
      </c>
      <c r="F435" s="195" t="s">
        <v>1769</v>
      </c>
      <c r="H435" s="196">
        <v>2.7090000000000001</v>
      </c>
      <c r="L435" s="193"/>
      <c r="M435" s="197"/>
      <c r="N435" s="198"/>
      <c r="O435" s="198"/>
      <c r="P435" s="198"/>
      <c r="Q435" s="198"/>
      <c r="R435" s="198"/>
      <c r="S435" s="198"/>
      <c r="T435" s="199"/>
      <c r="AT435" s="194" t="s">
        <v>131</v>
      </c>
      <c r="AU435" s="194" t="s">
        <v>82</v>
      </c>
      <c r="AV435" s="192" t="s">
        <v>82</v>
      </c>
      <c r="AW435" s="192" t="s">
        <v>28</v>
      </c>
      <c r="AX435" s="192" t="s">
        <v>72</v>
      </c>
      <c r="AY435" s="194" t="s">
        <v>124</v>
      </c>
    </row>
    <row r="436" spans="2:51" s="192" customFormat="1" x14ac:dyDescent="0.2">
      <c r="B436" s="193"/>
      <c r="D436" s="186" t="s">
        <v>131</v>
      </c>
      <c r="E436" s="194" t="s">
        <v>1</v>
      </c>
      <c r="F436" s="195" t="s">
        <v>1770</v>
      </c>
      <c r="H436" s="196">
        <v>0.114</v>
      </c>
      <c r="L436" s="193"/>
      <c r="M436" s="197"/>
      <c r="N436" s="198"/>
      <c r="O436" s="198"/>
      <c r="P436" s="198"/>
      <c r="Q436" s="198"/>
      <c r="R436" s="198"/>
      <c r="S436" s="198"/>
      <c r="T436" s="199"/>
      <c r="AT436" s="194" t="s">
        <v>131</v>
      </c>
      <c r="AU436" s="194" t="s">
        <v>82</v>
      </c>
      <c r="AV436" s="192" t="s">
        <v>82</v>
      </c>
      <c r="AW436" s="192" t="s">
        <v>28</v>
      </c>
      <c r="AX436" s="192" t="s">
        <v>72</v>
      </c>
      <c r="AY436" s="194" t="s">
        <v>124</v>
      </c>
    </row>
    <row r="437" spans="2:51" s="192" customFormat="1" x14ac:dyDescent="0.2">
      <c r="B437" s="193"/>
      <c r="D437" s="186" t="s">
        <v>131</v>
      </c>
      <c r="E437" s="194" t="s">
        <v>1</v>
      </c>
      <c r="F437" s="195" t="s">
        <v>1771</v>
      </c>
      <c r="H437" s="196">
        <v>0.56299999999999994</v>
      </c>
      <c r="L437" s="193"/>
      <c r="M437" s="197"/>
      <c r="N437" s="198"/>
      <c r="O437" s="198"/>
      <c r="P437" s="198"/>
      <c r="Q437" s="198"/>
      <c r="R437" s="198"/>
      <c r="S437" s="198"/>
      <c r="T437" s="199"/>
      <c r="AT437" s="194" t="s">
        <v>131</v>
      </c>
      <c r="AU437" s="194" t="s">
        <v>82</v>
      </c>
      <c r="AV437" s="192" t="s">
        <v>82</v>
      </c>
      <c r="AW437" s="192" t="s">
        <v>28</v>
      </c>
      <c r="AX437" s="192" t="s">
        <v>72</v>
      </c>
      <c r="AY437" s="194" t="s">
        <v>124</v>
      </c>
    </row>
    <row r="438" spans="2:51" s="192" customFormat="1" x14ac:dyDescent="0.2">
      <c r="B438" s="193"/>
      <c r="D438" s="186" t="s">
        <v>131</v>
      </c>
      <c r="E438" s="194" t="s">
        <v>1</v>
      </c>
      <c r="F438" s="195" t="s">
        <v>1772</v>
      </c>
      <c r="H438" s="196">
        <v>3.4889999999999999</v>
      </c>
      <c r="L438" s="193"/>
      <c r="M438" s="197"/>
      <c r="N438" s="198"/>
      <c r="O438" s="198"/>
      <c r="P438" s="198"/>
      <c r="Q438" s="198"/>
      <c r="R438" s="198"/>
      <c r="S438" s="198"/>
      <c r="T438" s="199"/>
      <c r="AT438" s="194" t="s">
        <v>131</v>
      </c>
      <c r="AU438" s="194" t="s">
        <v>82</v>
      </c>
      <c r="AV438" s="192" t="s">
        <v>82</v>
      </c>
      <c r="AW438" s="192" t="s">
        <v>28</v>
      </c>
      <c r="AX438" s="192" t="s">
        <v>72</v>
      </c>
      <c r="AY438" s="194" t="s">
        <v>124</v>
      </c>
    </row>
    <row r="439" spans="2:51" s="192" customFormat="1" x14ac:dyDescent="0.2">
      <c r="B439" s="193"/>
      <c r="D439" s="186" t="s">
        <v>131</v>
      </c>
      <c r="E439" s="194" t="s">
        <v>1</v>
      </c>
      <c r="F439" s="195" t="s">
        <v>1773</v>
      </c>
      <c r="H439" s="196">
        <v>0.114</v>
      </c>
      <c r="L439" s="193"/>
      <c r="M439" s="197"/>
      <c r="N439" s="198"/>
      <c r="O439" s="198"/>
      <c r="P439" s="198"/>
      <c r="Q439" s="198"/>
      <c r="R439" s="198"/>
      <c r="S439" s="198"/>
      <c r="T439" s="199"/>
      <c r="AT439" s="194" t="s">
        <v>131</v>
      </c>
      <c r="AU439" s="194" t="s">
        <v>82</v>
      </c>
      <c r="AV439" s="192" t="s">
        <v>82</v>
      </c>
      <c r="AW439" s="192" t="s">
        <v>28</v>
      </c>
      <c r="AX439" s="192" t="s">
        <v>72</v>
      </c>
      <c r="AY439" s="194" t="s">
        <v>124</v>
      </c>
    </row>
    <row r="440" spans="2:51" s="192" customFormat="1" x14ac:dyDescent="0.2">
      <c r="B440" s="193"/>
      <c r="D440" s="186" t="s">
        <v>131</v>
      </c>
      <c r="E440" s="194" t="s">
        <v>1</v>
      </c>
      <c r="F440" s="195" t="s">
        <v>1774</v>
      </c>
      <c r="H440" s="196">
        <v>0.623</v>
      </c>
      <c r="L440" s="193"/>
      <c r="M440" s="197"/>
      <c r="N440" s="198"/>
      <c r="O440" s="198"/>
      <c r="P440" s="198"/>
      <c r="Q440" s="198"/>
      <c r="R440" s="198"/>
      <c r="S440" s="198"/>
      <c r="T440" s="199"/>
      <c r="AT440" s="194" t="s">
        <v>131</v>
      </c>
      <c r="AU440" s="194" t="s">
        <v>82</v>
      </c>
      <c r="AV440" s="192" t="s">
        <v>82</v>
      </c>
      <c r="AW440" s="192" t="s">
        <v>28</v>
      </c>
      <c r="AX440" s="192" t="s">
        <v>72</v>
      </c>
      <c r="AY440" s="194" t="s">
        <v>124</v>
      </c>
    </row>
    <row r="441" spans="2:51" s="192" customFormat="1" x14ac:dyDescent="0.2">
      <c r="B441" s="193"/>
      <c r="D441" s="186" t="s">
        <v>131</v>
      </c>
      <c r="E441" s="194" t="s">
        <v>1</v>
      </c>
      <c r="F441" s="195" t="s">
        <v>1775</v>
      </c>
      <c r="H441" s="196">
        <v>0.152</v>
      </c>
      <c r="L441" s="193"/>
      <c r="M441" s="197"/>
      <c r="N441" s="198"/>
      <c r="O441" s="198"/>
      <c r="P441" s="198"/>
      <c r="Q441" s="198"/>
      <c r="R441" s="198"/>
      <c r="S441" s="198"/>
      <c r="T441" s="199"/>
      <c r="AT441" s="194" t="s">
        <v>131</v>
      </c>
      <c r="AU441" s="194" t="s">
        <v>82</v>
      </c>
      <c r="AV441" s="192" t="s">
        <v>82</v>
      </c>
      <c r="AW441" s="192" t="s">
        <v>28</v>
      </c>
      <c r="AX441" s="192" t="s">
        <v>72</v>
      </c>
      <c r="AY441" s="194" t="s">
        <v>124</v>
      </c>
    </row>
    <row r="442" spans="2:51" s="192" customFormat="1" x14ac:dyDescent="0.2">
      <c r="B442" s="193"/>
      <c r="D442" s="186" t="s">
        <v>131</v>
      </c>
      <c r="E442" s="194" t="s">
        <v>1</v>
      </c>
      <c r="F442" s="195" t="s">
        <v>1776</v>
      </c>
      <c r="H442" s="196">
        <v>1.5329999999999999</v>
      </c>
      <c r="L442" s="193"/>
      <c r="M442" s="197"/>
      <c r="N442" s="198"/>
      <c r="O442" s="198"/>
      <c r="P442" s="198"/>
      <c r="Q442" s="198"/>
      <c r="R442" s="198"/>
      <c r="S442" s="198"/>
      <c r="T442" s="199"/>
      <c r="AT442" s="194" t="s">
        <v>131</v>
      </c>
      <c r="AU442" s="194" t="s">
        <v>82</v>
      </c>
      <c r="AV442" s="192" t="s">
        <v>82</v>
      </c>
      <c r="AW442" s="192" t="s">
        <v>28</v>
      </c>
      <c r="AX442" s="192" t="s">
        <v>72</v>
      </c>
      <c r="AY442" s="194" t="s">
        <v>124</v>
      </c>
    </row>
    <row r="443" spans="2:51" s="192" customFormat="1" x14ac:dyDescent="0.2">
      <c r="B443" s="193"/>
      <c r="D443" s="186" t="s">
        <v>131</v>
      </c>
      <c r="E443" s="194" t="s">
        <v>1</v>
      </c>
      <c r="F443" s="195" t="s">
        <v>1777</v>
      </c>
      <c r="H443" s="196">
        <v>2.4750000000000001</v>
      </c>
      <c r="L443" s="193"/>
      <c r="M443" s="197"/>
      <c r="N443" s="198"/>
      <c r="O443" s="198"/>
      <c r="P443" s="198"/>
      <c r="Q443" s="198"/>
      <c r="R443" s="198"/>
      <c r="S443" s="198"/>
      <c r="T443" s="199"/>
      <c r="AT443" s="194" t="s">
        <v>131</v>
      </c>
      <c r="AU443" s="194" t="s">
        <v>82</v>
      </c>
      <c r="AV443" s="192" t="s">
        <v>82</v>
      </c>
      <c r="AW443" s="192" t="s">
        <v>28</v>
      </c>
      <c r="AX443" s="192" t="s">
        <v>72</v>
      </c>
      <c r="AY443" s="194" t="s">
        <v>124</v>
      </c>
    </row>
    <row r="444" spans="2:51" s="192" customFormat="1" x14ac:dyDescent="0.2">
      <c r="B444" s="193"/>
      <c r="D444" s="186" t="s">
        <v>131</v>
      </c>
      <c r="E444" s="194" t="s">
        <v>1</v>
      </c>
      <c r="F444" s="195" t="s">
        <v>1778</v>
      </c>
      <c r="H444" s="196">
        <v>0.128</v>
      </c>
      <c r="L444" s="193"/>
      <c r="M444" s="197"/>
      <c r="N444" s="198"/>
      <c r="O444" s="198"/>
      <c r="P444" s="198"/>
      <c r="Q444" s="198"/>
      <c r="R444" s="198"/>
      <c r="S444" s="198"/>
      <c r="T444" s="199"/>
      <c r="AT444" s="194" t="s">
        <v>131</v>
      </c>
      <c r="AU444" s="194" t="s">
        <v>82</v>
      </c>
      <c r="AV444" s="192" t="s">
        <v>82</v>
      </c>
      <c r="AW444" s="192" t="s">
        <v>28</v>
      </c>
      <c r="AX444" s="192" t="s">
        <v>72</v>
      </c>
      <c r="AY444" s="194" t="s">
        <v>124</v>
      </c>
    </row>
    <row r="445" spans="2:51" s="192" customFormat="1" x14ac:dyDescent="0.2">
      <c r="B445" s="193"/>
      <c r="D445" s="186" t="s">
        <v>131</v>
      </c>
      <c r="E445" s="194" t="s">
        <v>1</v>
      </c>
      <c r="F445" s="195" t="s">
        <v>1779</v>
      </c>
      <c r="H445" s="196">
        <v>2.7240000000000002</v>
      </c>
      <c r="L445" s="193"/>
      <c r="M445" s="197"/>
      <c r="N445" s="198"/>
      <c r="O445" s="198"/>
      <c r="P445" s="198"/>
      <c r="Q445" s="198"/>
      <c r="R445" s="198"/>
      <c r="S445" s="198"/>
      <c r="T445" s="199"/>
      <c r="AT445" s="194" t="s">
        <v>131</v>
      </c>
      <c r="AU445" s="194" t="s">
        <v>82</v>
      </c>
      <c r="AV445" s="192" t="s">
        <v>82</v>
      </c>
      <c r="AW445" s="192" t="s">
        <v>28</v>
      </c>
      <c r="AX445" s="192" t="s">
        <v>72</v>
      </c>
      <c r="AY445" s="194" t="s">
        <v>124</v>
      </c>
    </row>
    <row r="446" spans="2:51" s="192" customFormat="1" x14ac:dyDescent="0.2">
      <c r="B446" s="193"/>
      <c r="D446" s="186" t="s">
        <v>131</v>
      </c>
      <c r="E446" s="194" t="s">
        <v>1</v>
      </c>
      <c r="F446" s="195" t="s">
        <v>1780</v>
      </c>
      <c r="H446" s="196">
        <v>0.93600000000000005</v>
      </c>
      <c r="L446" s="193"/>
      <c r="M446" s="197"/>
      <c r="N446" s="198"/>
      <c r="O446" s="198"/>
      <c r="P446" s="198"/>
      <c r="Q446" s="198"/>
      <c r="R446" s="198"/>
      <c r="S446" s="198"/>
      <c r="T446" s="199"/>
      <c r="AT446" s="194" t="s">
        <v>131</v>
      </c>
      <c r="AU446" s="194" t="s">
        <v>82</v>
      </c>
      <c r="AV446" s="192" t="s">
        <v>82</v>
      </c>
      <c r="AW446" s="192" t="s">
        <v>28</v>
      </c>
      <c r="AX446" s="192" t="s">
        <v>72</v>
      </c>
      <c r="AY446" s="194" t="s">
        <v>124</v>
      </c>
    </row>
    <row r="447" spans="2:51" s="192" customFormat="1" x14ac:dyDescent="0.2">
      <c r="B447" s="193"/>
      <c r="D447" s="186" t="s">
        <v>131</v>
      </c>
      <c r="E447" s="194" t="s">
        <v>1</v>
      </c>
      <c r="F447" s="195" t="s">
        <v>1781</v>
      </c>
      <c r="H447" s="196">
        <v>4.6349999999999998</v>
      </c>
      <c r="L447" s="193"/>
      <c r="M447" s="197"/>
      <c r="N447" s="198"/>
      <c r="O447" s="198"/>
      <c r="P447" s="198"/>
      <c r="Q447" s="198"/>
      <c r="R447" s="198"/>
      <c r="S447" s="198"/>
      <c r="T447" s="199"/>
      <c r="AT447" s="194" t="s">
        <v>131</v>
      </c>
      <c r="AU447" s="194" t="s">
        <v>82</v>
      </c>
      <c r="AV447" s="192" t="s">
        <v>82</v>
      </c>
      <c r="AW447" s="192" t="s">
        <v>28</v>
      </c>
      <c r="AX447" s="192" t="s">
        <v>72</v>
      </c>
      <c r="AY447" s="194" t="s">
        <v>124</v>
      </c>
    </row>
    <row r="448" spans="2:51" s="192" customFormat="1" x14ac:dyDescent="0.2">
      <c r="B448" s="193"/>
      <c r="D448" s="186" t="s">
        <v>131</v>
      </c>
      <c r="E448" s="194" t="s">
        <v>1</v>
      </c>
      <c r="F448" s="195" t="s">
        <v>1782</v>
      </c>
      <c r="H448" s="196">
        <v>1.077</v>
      </c>
      <c r="L448" s="193"/>
      <c r="M448" s="197"/>
      <c r="N448" s="198"/>
      <c r="O448" s="198"/>
      <c r="P448" s="198"/>
      <c r="Q448" s="198"/>
      <c r="R448" s="198"/>
      <c r="S448" s="198"/>
      <c r="T448" s="199"/>
      <c r="AT448" s="194" t="s">
        <v>131</v>
      </c>
      <c r="AU448" s="194" t="s">
        <v>82</v>
      </c>
      <c r="AV448" s="192" t="s">
        <v>82</v>
      </c>
      <c r="AW448" s="192" t="s">
        <v>28</v>
      </c>
      <c r="AX448" s="192" t="s">
        <v>72</v>
      </c>
      <c r="AY448" s="194" t="s">
        <v>124</v>
      </c>
    </row>
    <row r="449" spans="1:65" s="192" customFormat="1" x14ac:dyDescent="0.2">
      <c r="B449" s="193"/>
      <c r="D449" s="186" t="s">
        <v>131</v>
      </c>
      <c r="E449" s="194" t="s">
        <v>1</v>
      </c>
      <c r="F449" s="195" t="s">
        <v>1783</v>
      </c>
      <c r="H449" s="196">
        <v>0.47699999999999998</v>
      </c>
      <c r="L449" s="193"/>
      <c r="M449" s="197"/>
      <c r="N449" s="198"/>
      <c r="O449" s="198"/>
      <c r="P449" s="198"/>
      <c r="Q449" s="198"/>
      <c r="R449" s="198"/>
      <c r="S449" s="198"/>
      <c r="T449" s="199"/>
      <c r="AT449" s="194" t="s">
        <v>131</v>
      </c>
      <c r="AU449" s="194" t="s">
        <v>82</v>
      </c>
      <c r="AV449" s="192" t="s">
        <v>82</v>
      </c>
      <c r="AW449" s="192" t="s">
        <v>28</v>
      </c>
      <c r="AX449" s="192" t="s">
        <v>72</v>
      </c>
      <c r="AY449" s="194" t="s">
        <v>124</v>
      </c>
    </row>
    <row r="450" spans="1:65" s="192" customFormat="1" x14ac:dyDescent="0.2">
      <c r="B450" s="193"/>
      <c r="D450" s="186" t="s">
        <v>131</v>
      </c>
      <c r="E450" s="194" t="s">
        <v>1</v>
      </c>
      <c r="F450" s="195" t="s">
        <v>1784</v>
      </c>
      <c r="H450" s="196">
        <v>4.5590000000000002</v>
      </c>
      <c r="L450" s="193"/>
      <c r="M450" s="197"/>
      <c r="N450" s="198"/>
      <c r="O450" s="198"/>
      <c r="P450" s="198"/>
      <c r="Q450" s="198"/>
      <c r="R450" s="198"/>
      <c r="S450" s="198"/>
      <c r="T450" s="199"/>
      <c r="AT450" s="194" t="s">
        <v>131</v>
      </c>
      <c r="AU450" s="194" t="s">
        <v>82</v>
      </c>
      <c r="AV450" s="192" t="s">
        <v>82</v>
      </c>
      <c r="AW450" s="192" t="s">
        <v>28</v>
      </c>
      <c r="AX450" s="192" t="s">
        <v>72</v>
      </c>
      <c r="AY450" s="194" t="s">
        <v>124</v>
      </c>
    </row>
    <row r="451" spans="1:65" s="192" customFormat="1" x14ac:dyDescent="0.2">
      <c r="B451" s="193"/>
      <c r="D451" s="186" t="s">
        <v>131</v>
      </c>
      <c r="E451" s="194" t="s">
        <v>1</v>
      </c>
      <c r="F451" s="195" t="s">
        <v>1785</v>
      </c>
      <c r="H451" s="196">
        <v>4.4470000000000001</v>
      </c>
      <c r="L451" s="193"/>
      <c r="M451" s="197"/>
      <c r="N451" s="198"/>
      <c r="O451" s="198"/>
      <c r="P451" s="198"/>
      <c r="Q451" s="198"/>
      <c r="R451" s="198"/>
      <c r="S451" s="198"/>
      <c r="T451" s="199"/>
      <c r="AT451" s="194" t="s">
        <v>131</v>
      </c>
      <c r="AU451" s="194" t="s">
        <v>82</v>
      </c>
      <c r="AV451" s="192" t="s">
        <v>82</v>
      </c>
      <c r="AW451" s="192" t="s">
        <v>28</v>
      </c>
      <c r="AX451" s="192" t="s">
        <v>72</v>
      </c>
      <c r="AY451" s="194" t="s">
        <v>124</v>
      </c>
    </row>
    <row r="452" spans="1:65" s="210" customFormat="1" x14ac:dyDescent="0.2">
      <c r="B452" s="211"/>
      <c r="D452" s="186" t="s">
        <v>131</v>
      </c>
      <c r="E452" s="212" t="s">
        <v>1</v>
      </c>
      <c r="F452" s="213" t="s">
        <v>140</v>
      </c>
      <c r="H452" s="214">
        <v>51.437999999999995</v>
      </c>
      <c r="L452" s="211"/>
      <c r="M452" s="215"/>
      <c r="N452" s="216"/>
      <c r="O452" s="216"/>
      <c r="P452" s="216"/>
      <c r="Q452" s="216"/>
      <c r="R452" s="216"/>
      <c r="S452" s="216"/>
      <c r="T452" s="217"/>
      <c r="AT452" s="212" t="s">
        <v>131</v>
      </c>
      <c r="AU452" s="212" t="s">
        <v>82</v>
      </c>
      <c r="AV452" s="210" t="s">
        <v>129</v>
      </c>
      <c r="AW452" s="210" t="s">
        <v>28</v>
      </c>
      <c r="AX452" s="210" t="s">
        <v>80</v>
      </c>
      <c r="AY452" s="212" t="s">
        <v>124</v>
      </c>
    </row>
    <row r="453" spans="1:65" s="99" customFormat="1" ht="16.5" customHeight="1" x14ac:dyDescent="0.2">
      <c r="A453" s="100"/>
      <c r="B453" s="97"/>
      <c r="C453" s="218" t="s">
        <v>598</v>
      </c>
      <c r="D453" s="218" t="s">
        <v>467</v>
      </c>
      <c r="E453" s="219" t="s">
        <v>1786</v>
      </c>
      <c r="F453" s="220" t="s">
        <v>1787</v>
      </c>
      <c r="G453" s="221" t="s">
        <v>730</v>
      </c>
      <c r="H453" s="222">
        <v>102.876</v>
      </c>
      <c r="I453" s="231">
        <v>0</v>
      </c>
      <c r="J453" s="223">
        <f>ROUND(I453*H453,2)</f>
        <v>0</v>
      </c>
      <c r="K453" s="224"/>
      <c r="L453" s="225"/>
      <c r="M453" s="226" t="s">
        <v>1</v>
      </c>
      <c r="N453" s="227" t="s">
        <v>37</v>
      </c>
      <c r="O453" s="182">
        <v>0</v>
      </c>
      <c r="P453" s="182">
        <f>O453*H453</f>
        <v>0</v>
      </c>
      <c r="Q453" s="182">
        <v>1</v>
      </c>
      <c r="R453" s="182">
        <f>Q453*H453</f>
        <v>102.876</v>
      </c>
      <c r="S453" s="182">
        <v>0</v>
      </c>
      <c r="T453" s="183">
        <f>S453*H453</f>
        <v>0</v>
      </c>
      <c r="U453" s="100"/>
      <c r="V453" s="100"/>
      <c r="W453" s="100"/>
      <c r="X453" s="100"/>
      <c r="Y453" s="100"/>
      <c r="Z453" s="100"/>
      <c r="AA453" s="100"/>
      <c r="AB453" s="100"/>
      <c r="AC453" s="100"/>
      <c r="AD453" s="100"/>
      <c r="AE453" s="100"/>
      <c r="AR453" s="184" t="s">
        <v>178</v>
      </c>
      <c r="AT453" s="184" t="s">
        <v>467</v>
      </c>
      <c r="AU453" s="184" t="s">
        <v>82</v>
      </c>
      <c r="AY453" s="88" t="s">
        <v>124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88" t="s">
        <v>80</v>
      </c>
      <c r="BK453" s="185">
        <f>ROUND(I453*H453,2)</f>
        <v>0</v>
      </c>
      <c r="BL453" s="88" t="s">
        <v>129</v>
      </c>
      <c r="BM453" s="184" t="s">
        <v>1788</v>
      </c>
    </row>
    <row r="454" spans="1:65" s="192" customFormat="1" x14ac:dyDescent="0.2">
      <c r="B454" s="193"/>
      <c r="D454" s="186" t="s">
        <v>131</v>
      </c>
      <c r="F454" s="195" t="s">
        <v>1789</v>
      </c>
      <c r="H454" s="196">
        <v>102.876</v>
      </c>
      <c r="L454" s="193"/>
      <c r="M454" s="197"/>
      <c r="N454" s="198"/>
      <c r="O454" s="198"/>
      <c r="P454" s="198"/>
      <c r="Q454" s="198"/>
      <c r="R454" s="198"/>
      <c r="S454" s="198"/>
      <c r="T454" s="199"/>
      <c r="AT454" s="194" t="s">
        <v>131</v>
      </c>
      <c r="AU454" s="194" t="s">
        <v>82</v>
      </c>
      <c r="AV454" s="192" t="s">
        <v>82</v>
      </c>
      <c r="AW454" s="192" t="s">
        <v>3</v>
      </c>
      <c r="AX454" s="192" t="s">
        <v>80</v>
      </c>
      <c r="AY454" s="194" t="s">
        <v>124</v>
      </c>
    </row>
    <row r="455" spans="1:65" s="99" customFormat="1" ht="33" customHeight="1" x14ac:dyDescent="0.2">
      <c r="A455" s="100"/>
      <c r="B455" s="97"/>
      <c r="C455" s="173" t="s">
        <v>604</v>
      </c>
      <c r="D455" s="173" t="s">
        <v>125</v>
      </c>
      <c r="E455" s="174" t="s">
        <v>1790</v>
      </c>
      <c r="F455" s="175" t="s">
        <v>1791</v>
      </c>
      <c r="G455" s="176" t="s">
        <v>181</v>
      </c>
      <c r="H455" s="177">
        <v>68.028000000000006</v>
      </c>
      <c r="I455" s="86">
        <v>0</v>
      </c>
      <c r="J455" s="178">
        <f>ROUND(I455*H455,2)</f>
        <v>0</v>
      </c>
      <c r="K455" s="179"/>
      <c r="L455" s="97"/>
      <c r="M455" s="180" t="s">
        <v>1</v>
      </c>
      <c r="N455" s="181" t="s">
        <v>37</v>
      </c>
      <c r="O455" s="182">
        <v>4.3999999999999997E-2</v>
      </c>
      <c r="P455" s="182">
        <f>O455*H455</f>
        <v>2.9932319999999999</v>
      </c>
      <c r="Q455" s="182">
        <v>0</v>
      </c>
      <c r="R455" s="182">
        <f>Q455*H455</f>
        <v>0</v>
      </c>
      <c r="S455" s="182">
        <v>0</v>
      </c>
      <c r="T455" s="183">
        <f>S455*H455</f>
        <v>0</v>
      </c>
      <c r="U455" s="100"/>
      <c r="V455" s="100"/>
      <c r="W455" s="100"/>
      <c r="X455" s="100"/>
      <c r="Y455" s="100"/>
      <c r="Z455" s="100"/>
      <c r="AA455" s="100"/>
      <c r="AB455" s="100"/>
      <c r="AC455" s="100"/>
      <c r="AD455" s="100"/>
      <c r="AE455" s="100"/>
      <c r="AR455" s="184" t="s">
        <v>129</v>
      </c>
      <c r="AT455" s="184" t="s">
        <v>125</v>
      </c>
      <c r="AU455" s="184" t="s">
        <v>82</v>
      </c>
      <c r="AY455" s="88" t="s">
        <v>124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88" t="s">
        <v>80</v>
      </c>
      <c r="BK455" s="185">
        <f>ROUND(I455*H455,2)</f>
        <v>0</v>
      </c>
      <c r="BL455" s="88" t="s">
        <v>129</v>
      </c>
      <c r="BM455" s="184" t="s">
        <v>1792</v>
      </c>
    </row>
    <row r="456" spans="1:65" s="192" customFormat="1" x14ac:dyDescent="0.2">
      <c r="B456" s="193"/>
      <c r="D456" s="186" t="s">
        <v>131</v>
      </c>
      <c r="E456" s="194" t="s">
        <v>1</v>
      </c>
      <c r="F456" s="195" t="s">
        <v>1793</v>
      </c>
      <c r="H456" s="196">
        <v>68.028000000000006</v>
      </c>
      <c r="L456" s="193"/>
      <c r="M456" s="197"/>
      <c r="N456" s="198"/>
      <c r="O456" s="198"/>
      <c r="P456" s="198"/>
      <c r="Q456" s="198"/>
      <c r="R456" s="198"/>
      <c r="S456" s="198"/>
      <c r="T456" s="199"/>
      <c r="AT456" s="194" t="s">
        <v>131</v>
      </c>
      <c r="AU456" s="194" t="s">
        <v>82</v>
      </c>
      <c r="AV456" s="192" t="s">
        <v>82</v>
      </c>
      <c r="AW456" s="192" t="s">
        <v>28</v>
      </c>
      <c r="AX456" s="192" t="s">
        <v>80</v>
      </c>
      <c r="AY456" s="194" t="s">
        <v>124</v>
      </c>
    </row>
    <row r="457" spans="1:65" s="99" customFormat="1" ht="16.5" customHeight="1" x14ac:dyDescent="0.2">
      <c r="A457" s="100"/>
      <c r="B457" s="97"/>
      <c r="C457" s="173" t="s">
        <v>609</v>
      </c>
      <c r="D457" s="173" t="s">
        <v>125</v>
      </c>
      <c r="E457" s="174" t="s">
        <v>1472</v>
      </c>
      <c r="F457" s="175" t="s">
        <v>1473</v>
      </c>
      <c r="G457" s="176" t="s">
        <v>185</v>
      </c>
      <c r="H457" s="177">
        <v>1501</v>
      </c>
      <c r="I457" s="86">
        <v>0</v>
      </c>
      <c r="J457" s="178">
        <f>ROUND(I457*H457,2)</f>
        <v>0</v>
      </c>
      <c r="K457" s="179"/>
      <c r="L457" s="97"/>
      <c r="M457" s="180" t="s">
        <v>1</v>
      </c>
      <c r="N457" s="181" t="s">
        <v>37</v>
      </c>
      <c r="O457" s="182">
        <v>4.3999999999999997E-2</v>
      </c>
      <c r="P457" s="182">
        <f>O457*H457</f>
        <v>66.043999999999997</v>
      </c>
      <c r="Q457" s="182">
        <v>0</v>
      </c>
      <c r="R457" s="182">
        <f>Q457*H457</f>
        <v>0</v>
      </c>
      <c r="S457" s="182">
        <v>0</v>
      </c>
      <c r="T457" s="183">
        <f>S457*H457</f>
        <v>0</v>
      </c>
      <c r="U457" s="100"/>
      <c r="V457" s="100"/>
      <c r="W457" s="100"/>
      <c r="X457" s="100"/>
      <c r="Y457" s="100"/>
      <c r="Z457" s="100"/>
      <c r="AA457" s="100"/>
      <c r="AB457" s="100"/>
      <c r="AC457" s="100"/>
      <c r="AD457" s="100"/>
      <c r="AE457" s="100"/>
      <c r="AR457" s="184" t="s">
        <v>129</v>
      </c>
      <c r="AT457" s="184" t="s">
        <v>125</v>
      </c>
      <c r="AU457" s="184" t="s">
        <v>82</v>
      </c>
      <c r="AY457" s="88" t="s">
        <v>124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88" t="s">
        <v>80</v>
      </c>
      <c r="BK457" s="185">
        <f>ROUND(I457*H457,2)</f>
        <v>0</v>
      </c>
      <c r="BL457" s="88" t="s">
        <v>129</v>
      </c>
      <c r="BM457" s="184" t="s">
        <v>1794</v>
      </c>
    </row>
    <row r="458" spans="1:65" s="192" customFormat="1" x14ac:dyDescent="0.2">
      <c r="B458" s="193"/>
      <c r="D458" s="186" t="s">
        <v>131</v>
      </c>
      <c r="E458" s="194" t="s">
        <v>1</v>
      </c>
      <c r="F458" s="195" t="s">
        <v>1795</v>
      </c>
      <c r="H458" s="196">
        <v>1501</v>
      </c>
      <c r="L458" s="193"/>
      <c r="M458" s="197"/>
      <c r="N458" s="198"/>
      <c r="O458" s="198"/>
      <c r="P458" s="198"/>
      <c r="Q458" s="198"/>
      <c r="R458" s="198"/>
      <c r="S458" s="198"/>
      <c r="T458" s="199"/>
      <c r="AT458" s="194" t="s">
        <v>131</v>
      </c>
      <c r="AU458" s="194" t="s">
        <v>82</v>
      </c>
      <c r="AV458" s="192" t="s">
        <v>82</v>
      </c>
      <c r="AW458" s="192" t="s">
        <v>28</v>
      </c>
      <c r="AX458" s="192" t="s">
        <v>80</v>
      </c>
      <c r="AY458" s="194" t="s">
        <v>124</v>
      </c>
    </row>
    <row r="459" spans="1:65" s="99" customFormat="1" ht="16.5" customHeight="1" x14ac:dyDescent="0.2">
      <c r="A459" s="100"/>
      <c r="B459" s="97"/>
      <c r="C459" s="173" t="s">
        <v>614</v>
      </c>
      <c r="D459" s="173" t="s">
        <v>125</v>
      </c>
      <c r="E459" s="174" t="s">
        <v>1475</v>
      </c>
      <c r="F459" s="175" t="s">
        <v>1476</v>
      </c>
      <c r="G459" s="176" t="s">
        <v>554</v>
      </c>
      <c r="H459" s="177">
        <v>1</v>
      </c>
      <c r="I459" s="86">
        <v>0</v>
      </c>
      <c r="J459" s="178">
        <f>ROUND(I459*H459,2)</f>
        <v>0</v>
      </c>
      <c r="K459" s="179"/>
      <c r="L459" s="97"/>
      <c r="M459" s="180" t="s">
        <v>1</v>
      </c>
      <c r="N459" s="181" t="s">
        <v>37</v>
      </c>
      <c r="O459" s="182">
        <v>10.3</v>
      </c>
      <c r="P459" s="182">
        <f>O459*H459</f>
        <v>10.3</v>
      </c>
      <c r="Q459" s="182">
        <v>0.45937</v>
      </c>
      <c r="R459" s="182">
        <f>Q459*H459</f>
        <v>0.45937</v>
      </c>
      <c r="S459" s="182">
        <v>0</v>
      </c>
      <c r="T459" s="183">
        <f>S459*H459</f>
        <v>0</v>
      </c>
      <c r="U459" s="100"/>
      <c r="V459" s="100"/>
      <c r="W459" s="100"/>
      <c r="X459" s="100"/>
      <c r="Y459" s="100"/>
      <c r="Z459" s="100"/>
      <c r="AA459" s="100"/>
      <c r="AB459" s="100"/>
      <c r="AC459" s="100"/>
      <c r="AD459" s="100"/>
      <c r="AE459" s="100"/>
      <c r="AR459" s="184" t="s">
        <v>129</v>
      </c>
      <c r="AT459" s="184" t="s">
        <v>125</v>
      </c>
      <c r="AU459" s="184" t="s">
        <v>82</v>
      </c>
      <c r="AY459" s="88" t="s">
        <v>124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88" t="s">
        <v>80</v>
      </c>
      <c r="BK459" s="185">
        <f>ROUND(I459*H459,2)</f>
        <v>0</v>
      </c>
      <c r="BL459" s="88" t="s">
        <v>129</v>
      </c>
      <c r="BM459" s="184" t="s">
        <v>1796</v>
      </c>
    </row>
    <row r="460" spans="1:65" s="192" customFormat="1" x14ac:dyDescent="0.2">
      <c r="B460" s="193"/>
      <c r="D460" s="186" t="s">
        <v>131</v>
      </c>
      <c r="E460" s="194" t="s">
        <v>1</v>
      </c>
      <c r="F460" s="195" t="s">
        <v>80</v>
      </c>
      <c r="H460" s="196">
        <v>1</v>
      </c>
      <c r="L460" s="193"/>
      <c r="M460" s="197"/>
      <c r="N460" s="198"/>
      <c r="O460" s="198"/>
      <c r="P460" s="198"/>
      <c r="Q460" s="198"/>
      <c r="R460" s="198"/>
      <c r="S460" s="198"/>
      <c r="T460" s="199"/>
      <c r="AT460" s="194" t="s">
        <v>131</v>
      </c>
      <c r="AU460" s="194" t="s">
        <v>82</v>
      </c>
      <c r="AV460" s="192" t="s">
        <v>82</v>
      </c>
      <c r="AW460" s="192" t="s">
        <v>28</v>
      </c>
      <c r="AX460" s="192" t="s">
        <v>80</v>
      </c>
      <c r="AY460" s="194" t="s">
        <v>124</v>
      </c>
    </row>
    <row r="461" spans="1:65" s="99" customFormat="1" ht="16.5" customHeight="1" x14ac:dyDescent="0.2">
      <c r="A461" s="100"/>
      <c r="B461" s="97"/>
      <c r="C461" s="173" t="s">
        <v>619</v>
      </c>
      <c r="D461" s="173" t="s">
        <v>125</v>
      </c>
      <c r="E461" s="174" t="s">
        <v>1797</v>
      </c>
      <c r="F461" s="175" t="s">
        <v>1798</v>
      </c>
      <c r="G461" s="176" t="s">
        <v>185</v>
      </c>
      <c r="H461" s="177">
        <v>1076</v>
      </c>
      <c r="I461" s="86">
        <v>0</v>
      </c>
      <c r="J461" s="178">
        <f>ROUND(I461*H461,2)</f>
        <v>0</v>
      </c>
      <c r="K461" s="179"/>
      <c r="L461" s="97"/>
      <c r="M461" s="180" t="s">
        <v>1</v>
      </c>
      <c r="N461" s="181" t="s">
        <v>37</v>
      </c>
      <c r="O461" s="182">
        <v>2.1999999999999999E-2</v>
      </c>
      <c r="P461" s="182">
        <f>O461*H461</f>
        <v>23.671999999999997</v>
      </c>
      <c r="Q461" s="182">
        <v>6.0000000000000002E-5</v>
      </c>
      <c r="R461" s="182">
        <f>Q461*H461</f>
        <v>6.4560000000000006E-2</v>
      </c>
      <c r="S461" s="182">
        <v>0</v>
      </c>
      <c r="T461" s="183">
        <f>S461*H461</f>
        <v>0</v>
      </c>
      <c r="U461" s="100"/>
      <c r="V461" s="100"/>
      <c r="W461" s="100"/>
      <c r="X461" s="100"/>
      <c r="Y461" s="100"/>
      <c r="Z461" s="100"/>
      <c r="AA461" s="100"/>
      <c r="AB461" s="100"/>
      <c r="AC461" s="100"/>
      <c r="AD461" s="100"/>
      <c r="AE461" s="100"/>
      <c r="AR461" s="184" t="s">
        <v>129</v>
      </c>
      <c r="AT461" s="184" t="s">
        <v>125</v>
      </c>
      <c r="AU461" s="184" t="s">
        <v>82</v>
      </c>
      <c r="AY461" s="88" t="s">
        <v>124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88" t="s">
        <v>80</v>
      </c>
      <c r="BK461" s="185">
        <f>ROUND(I461*H461,2)</f>
        <v>0</v>
      </c>
      <c r="BL461" s="88" t="s">
        <v>129</v>
      </c>
      <c r="BM461" s="184" t="s">
        <v>1799</v>
      </c>
    </row>
    <row r="462" spans="1:65" s="99" customFormat="1" ht="19.2" x14ac:dyDescent="0.2">
      <c r="A462" s="100"/>
      <c r="B462" s="97"/>
      <c r="C462" s="100"/>
      <c r="D462" s="186" t="s">
        <v>221</v>
      </c>
      <c r="E462" s="100"/>
      <c r="F462" s="187" t="s">
        <v>1800</v>
      </c>
      <c r="G462" s="100"/>
      <c r="H462" s="100"/>
      <c r="I462" s="100"/>
      <c r="J462" s="100"/>
      <c r="K462" s="100"/>
      <c r="L462" s="97"/>
      <c r="M462" s="188"/>
      <c r="N462" s="189"/>
      <c r="O462" s="190"/>
      <c r="P462" s="190"/>
      <c r="Q462" s="190"/>
      <c r="R462" s="190"/>
      <c r="S462" s="190"/>
      <c r="T462" s="191"/>
      <c r="U462" s="100"/>
      <c r="V462" s="100"/>
      <c r="W462" s="100"/>
      <c r="X462" s="100"/>
      <c r="Y462" s="100"/>
      <c r="Z462" s="100"/>
      <c r="AA462" s="100"/>
      <c r="AB462" s="100"/>
      <c r="AC462" s="100"/>
      <c r="AD462" s="100"/>
      <c r="AE462" s="100"/>
      <c r="AT462" s="88" t="s">
        <v>221</v>
      </c>
      <c r="AU462" s="88" t="s">
        <v>82</v>
      </c>
    </row>
    <row r="463" spans="1:65" s="192" customFormat="1" x14ac:dyDescent="0.2">
      <c r="B463" s="193"/>
      <c r="D463" s="186" t="s">
        <v>131</v>
      </c>
      <c r="E463" s="194" t="s">
        <v>1</v>
      </c>
      <c r="F463" s="195" t="s">
        <v>1801</v>
      </c>
      <c r="H463" s="196">
        <v>1076</v>
      </c>
      <c r="L463" s="193"/>
      <c r="M463" s="197"/>
      <c r="N463" s="198"/>
      <c r="O463" s="198"/>
      <c r="P463" s="198"/>
      <c r="Q463" s="198"/>
      <c r="R463" s="198"/>
      <c r="S463" s="198"/>
      <c r="T463" s="199"/>
      <c r="AT463" s="194" t="s">
        <v>131</v>
      </c>
      <c r="AU463" s="194" t="s">
        <v>82</v>
      </c>
      <c r="AV463" s="192" t="s">
        <v>82</v>
      </c>
      <c r="AW463" s="192" t="s">
        <v>28</v>
      </c>
      <c r="AX463" s="192" t="s">
        <v>80</v>
      </c>
      <c r="AY463" s="194" t="s">
        <v>124</v>
      </c>
    </row>
    <row r="464" spans="1:65" s="99" customFormat="1" ht="16.5" customHeight="1" x14ac:dyDescent="0.2">
      <c r="A464" s="100"/>
      <c r="B464" s="97"/>
      <c r="C464" s="173" t="s">
        <v>624</v>
      </c>
      <c r="D464" s="173" t="s">
        <v>125</v>
      </c>
      <c r="E464" s="174" t="s">
        <v>1802</v>
      </c>
      <c r="F464" s="175" t="s">
        <v>1803</v>
      </c>
      <c r="G464" s="176" t="s">
        <v>185</v>
      </c>
      <c r="H464" s="177">
        <v>29</v>
      </c>
      <c r="I464" s="86">
        <v>0</v>
      </c>
      <c r="J464" s="178">
        <f>ROUND(I464*H464,2)</f>
        <v>0</v>
      </c>
      <c r="K464" s="179"/>
      <c r="L464" s="97"/>
      <c r="M464" s="180" t="s">
        <v>1</v>
      </c>
      <c r="N464" s="181" t="s">
        <v>37</v>
      </c>
      <c r="O464" s="182">
        <v>2.7E-2</v>
      </c>
      <c r="P464" s="182">
        <f>O464*H464</f>
        <v>0.78300000000000003</v>
      </c>
      <c r="Q464" s="182">
        <v>1.2999999999999999E-4</v>
      </c>
      <c r="R464" s="182">
        <f>Q464*H464</f>
        <v>3.7699999999999995E-3</v>
      </c>
      <c r="S464" s="182">
        <v>0</v>
      </c>
      <c r="T464" s="183">
        <f>S464*H464</f>
        <v>0</v>
      </c>
      <c r="U464" s="100"/>
      <c r="V464" s="100"/>
      <c r="W464" s="100"/>
      <c r="X464" s="100"/>
      <c r="Y464" s="100"/>
      <c r="Z464" s="100"/>
      <c r="AA464" s="100"/>
      <c r="AB464" s="100"/>
      <c r="AC464" s="100"/>
      <c r="AD464" s="100"/>
      <c r="AE464" s="100"/>
      <c r="AR464" s="184" t="s">
        <v>129</v>
      </c>
      <c r="AT464" s="184" t="s">
        <v>125</v>
      </c>
      <c r="AU464" s="184" t="s">
        <v>82</v>
      </c>
      <c r="AY464" s="88" t="s">
        <v>124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88" t="s">
        <v>80</v>
      </c>
      <c r="BK464" s="185">
        <f>ROUND(I464*H464,2)</f>
        <v>0</v>
      </c>
      <c r="BL464" s="88" t="s">
        <v>129</v>
      </c>
      <c r="BM464" s="184" t="s">
        <v>1804</v>
      </c>
    </row>
    <row r="465" spans="1:65" s="99" customFormat="1" ht="19.2" x14ac:dyDescent="0.2">
      <c r="A465" s="100"/>
      <c r="B465" s="97"/>
      <c r="C465" s="100"/>
      <c r="D465" s="186" t="s">
        <v>221</v>
      </c>
      <c r="E465" s="100"/>
      <c r="F465" s="187" t="s">
        <v>1805</v>
      </c>
      <c r="G465" s="100"/>
      <c r="H465" s="100"/>
      <c r="I465" s="100"/>
      <c r="J465" s="100"/>
      <c r="K465" s="100"/>
      <c r="L465" s="97"/>
      <c r="M465" s="188"/>
      <c r="N465" s="189"/>
      <c r="O465" s="190"/>
      <c r="P465" s="190"/>
      <c r="Q465" s="190"/>
      <c r="R465" s="190"/>
      <c r="S465" s="190"/>
      <c r="T465" s="191"/>
      <c r="U465" s="100"/>
      <c r="V465" s="100"/>
      <c r="W465" s="100"/>
      <c r="X465" s="100"/>
      <c r="Y465" s="100"/>
      <c r="Z465" s="100"/>
      <c r="AA465" s="100"/>
      <c r="AB465" s="100"/>
      <c r="AC465" s="100"/>
      <c r="AD465" s="100"/>
      <c r="AE465" s="100"/>
      <c r="AT465" s="88" t="s">
        <v>221</v>
      </c>
      <c r="AU465" s="88" t="s">
        <v>82</v>
      </c>
    </row>
    <row r="466" spans="1:65" s="192" customFormat="1" x14ac:dyDescent="0.2">
      <c r="B466" s="193"/>
      <c r="D466" s="186" t="s">
        <v>131</v>
      </c>
      <c r="E466" s="194" t="s">
        <v>1</v>
      </c>
      <c r="F466" s="195" t="s">
        <v>1806</v>
      </c>
      <c r="H466" s="196">
        <v>29</v>
      </c>
      <c r="L466" s="193"/>
      <c r="M466" s="197"/>
      <c r="N466" s="198"/>
      <c r="O466" s="198"/>
      <c r="P466" s="198"/>
      <c r="Q466" s="198"/>
      <c r="R466" s="198"/>
      <c r="S466" s="198"/>
      <c r="T466" s="199"/>
      <c r="AT466" s="194" t="s">
        <v>131</v>
      </c>
      <c r="AU466" s="194" t="s">
        <v>82</v>
      </c>
      <c r="AV466" s="192" t="s">
        <v>82</v>
      </c>
      <c r="AW466" s="192" t="s">
        <v>28</v>
      </c>
      <c r="AX466" s="192" t="s">
        <v>80</v>
      </c>
      <c r="AY466" s="194" t="s">
        <v>124</v>
      </c>
    </row>
    <row r="467" spans="1:65" s="99" customFormat="1" ht="21.75" customHeight="1" x14ac:dyDescent="0.2">
      <c r="A467" s="100"/>
      <c r="B467" s="97"/>
      <c r="C467" s="173" t="s">
        <v>629</v>
      </c>
      <c r="D467" s="173" t="s">
        <v>125</v>
      </c>
      <c r="E467" s="174" t="s">
        <v>756</v>
      </c>
      <c r="F467" s="175" t="s">
        <v>757</v>
      </c>
      <c r="G467" s="176" t="s">
        <v>181</v>
      </c>
      <c r="H467" s="177">
        <v>25.236999999999998</v>
      </c>
      <c r="I467" s="86">
        <v>0</v>
      </c>
      <c r="J467" s="178">
        <f>ROUND(I467*H467,2)</f>
        <v>0</v>
      </c>
      <c r="K467" s="179"/>
      <c r="L467" s="97"/>
      <c r="M467" s="180" t="s">
        <v>1</v>
      </c>
      <c r="N467" s="181" t="s">
        <v>37</v>
      </c>
      <c r="O467" s="182">
        <v>0.32800000000000001</v>
      </c>
      <c r="P467" s="182">
        <f>O467*H467</f>
        <v>8.2777359999999991</v>
      </c>
      <c r="Q467" s="182">
        <v>0</v>
      </c>
      <c r="R467" s="182">
        <f>Q467*H467</f>
        <v>0</v>
      </c>
      <c r="S467" s="182">
        <v>0</v>
      </c>
      <c r="T467" s="183">
        <f>S467*H467</f>
        <v>0</v>
      </c>
      <c r="U467" s="100"/>
      <c r="V467" s="100"/>
      <c r="W467" s="100"/>
      <c r="X467" s="100"/>
      <c r="Y467" s="100"/>
      <c r="Z467" s="100"/>
      <c r="AA467" s="100"/>
      <c r="AB467" s="100"/>
      <c r="AC467" s="100"/>
      <c r="AD467" s="100"/>
      <c r="AE467" s="100"/>
      <c r="AR467" s="184" t="s">
        <v>129</v>
      </c>
      <c r="AT467" s="184" t="s">
        <v>125</v>
      </c>
      <c r="AU467" s="184" t="s">
        <v>82</v>
      </c>
      <c r="AY467" s="88" t="s">
        <v>124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88" t="s">
        <v>80</v>
      </c>
      <c r="BK467" s="185">
        <f>ROUND(I467*H467,2)</f>
        <v>0</v>
      </c>
      <c r="BL467" s="88" t="s">
        <v>129</v>
      </c>
      <c r="BM467" s="184" t="s">
        <v>1807</v>
      </c>
    </row>
    <row r="468" spans="1:65" s="192" customFormat="1" x14ac:dyDescent="0.2">
      <c r="B468" s="193"/>
      <c r="D468" s="186" t="s">
        <v>131</v>
      </c>
      <c r="E468" s="194" t="s">
        <v>1</v>
      </c>
      <c r="F468" s="195" t="s">
        <v>1808</v>
      </c>
      <c r="H468" s="196">
        <v>2.6520000000000001</v>
      </c>
      <c r="L468" s="193"/>
      <c r="M468" s="197"/>
      <c r="N468" s="198"/>
      <c r="O468" s="198"/>
      <c r="P468" s="198"/>
      <c r="Q468" s="198"/>
      <c r="R468" s="198"/>
      <c r="S468" s="198"/>
      <c r="T468" s="199"/>
      <c r="AT468" s="194" t="s">
        <v>131</v>
      </c>
      <c r="AU468" s="194" t="s">
        <v>82</v>
      </c>
      <c r="AV468" s="192" t="s">
        <v>82</v>
      </c>
      <c r="AW468" s="192" t="s">
        <v>28</v>
      </c>
      <c r="AX468" s="192" t="s">
        <v>72</v>
      </c>
      <c r="AY468" s="194" t="s">
        <v>124</v>
      </c>
    </row>
    <row r="469" spans="1:65" s="192" customFormat="1" x14ac:dyDescent="0.2">
      <c r="B469" s="193"/>
      <c r="D469" s="186" t="s">
        <v>131</v>
      </c>
      <c r="E469" s="194" t="s">
        <v>1</v>
      </c>
      <c r="F469" s="195" t="s">
        <v>1809</v>
      </c>
      <c r="H469" s="196">
        <v>1.75</v>
      </c>
      <c r="L469" s="193"/>
      <c r="M469" s="197"/>
      <c r="N469" s="198"/>
      <c r="O469" s="198"/>
      <c r="P469" s="198"/>
      <c r="Q469" s="198"/>
      <c r="R469" s="198"/>
      <c r="S469" s="198"/>
      <c r="T469" s="199"/>
      <c r="AT469" s="194" t="s">
        <v>131</v>
      </c>
      <c r="AU469" s="194" t="s">
        <v>82</v>
      </c>
      <c r="AV469" s="192" t="s">
        <v>82</v>
      </c>
      <c r="AW469" s="192" t="s">
        <v>28</v>
      </c>
      <c r="AX469" s="192" t="s">
        <v>72</v>
      </c>
      <c r="AY469" s="194" t="s">
        <v>124</v>
      </c>
    </row>
    <row r="470" spans="1:65" s="192" customFormat="1" x14ac:dyDescent="0.2">
      <c r="B470" s="193"/>
      <c r="D470" s="186" t="s">
        <v>131</v>
      </c>
      <c r="E470" s="194" t="s">
        <v>1</v>
      </c>
      <c r="F470" s="195" t="s">
        <v>1810</v>
      </c>
      <c r="H470" s="196">
        <v>0.25600000000000001</v>
      </c>
      <c r="L470" s="193"/>
      <c r="M470" s="197"/>
      <c r="N470" s="198"/>
      <c r="O470" s="198"/>
      <c r="P470" s="198"/>
      <c r="Q470" s="198"/>
      <c r="R470" s="198"/>
      <c r="S470" s="198"/>
      <c r="T470" s="199"/>
      <c r="AT470" s="194" t="s">
        <v>131</v>
      </c>
      <c r="AU470" s="194" t="s">
        <v>82</v>
      </c>
      <c r="AV470" s="192" t="s">
        <v>82</v>
      </c>
      <c r="AW470" s="192" t="s">
        <v>28</v>
      </c>
      <c r="AX470" s="192" t="s">
        <v>72</v>
      </c>
      <c r="AY470" s="194" t="s">
        <v>124</v>
      </c>
    </row>
    <row r="471" spans="1:65" s="192" customFormat="1" x14ac:dyDescent="0.2">
      <c r="B471" s="193"/>
      <c r="D471" s="186" t="s">
        <v>131</v>
      </c>
      <c r="E471" s="194" t="s">
        <v>1</v>
      </c>
      <c r="F471" s="195" t="s">
        <v>1811</v>
      </c>
      <c r="H471" s="196">
        <v>0.17</v>
      </c>
      <c r="L471" s="193"/>
      <c r="M471" s="197"/>
      <c r="N471" s="198"/>
      <c r="O471" s="198"/>
      <c r="P471" s="198"/>
      <c r="Q471" s="198"/>
      <c r="R471" s="198"/>
      <c r="S471" s="198"/>
      <c r="T471" s="199"/>
      <c r="AT471" s="194" t="s">
        <v>131</v>
      </c>
      <c r="AU471" s="194" t="s">
        <v>82</v>
      </c>
      <c r="AV471" s="192" t="s">
        <v>82</v>
      </c>
      <c r="AW471" s="192" t="s">
        <v>28</v>
      </c>
      <c r="AX471" s="192" t="s">
        <v>72</v>
      </c>
      <c r="AY471" s="194" t="s">
        <v>124</v>
      </c>
    </row>
    <row r="472" spans="1:65" s="192" customFormat="1" x14ac:dyDescent="0.2">
      <c r="B472" s="193"/>
      <c r="D472" s="186" t="s">
        <v>131</v>
      </c>
      <c r="E472" s="194" t="s">
        <v>1</v>
      </c>
      <c r="F472" s="195" t="s">
        <v>1812</v>
      </c>
      <c r="H472" s="196">
        <v>1.391</v>
      </c>
      <c r="L472" s="193"/>
      <c r="M472" s="197"/>
      <c r="N472" s="198"/>
      <c r="O472" s="198"/>
      <c r="P472" s="198"/>
      <c r="Q472" s="198"/>
      <c r="R472" s="198"/>
      <c r="S472" s="198"/>
      <c r="T472" s="199"/>
      <c r="AT472" s="194" t="s">
        <v>131</v>
      </c>
      <c r="AU472" s="194" t="s">
        <v>82</v>
      </c>
      <c r="AV472" s="192" t="s">
        <v>82</v>
      </c>
      <c r="AW472" s="192" t="s">
        <v>28</v>
      </c>
      <c r="AX472" s="192" t="s">
        <v>72</v>
      </c>
      <c r="AY472" s="194" t="s">
        <v>124</v>
      </c>
    </row>
    <row r="473" spans="1:65" s="192" customFormat="1" x14ac:dyDescent="0.2">
      <c r="B473" s="193"/>
      <c r="D473" s="186" t="s">
        <v>131</v>
      </c>
      <c r="E473" s="194" t="s">
        <v>1</v>
      </c>
      <c r="F473" s="195" t="s">
        <v>1813</v>
      </c>
      <c r="H473" s="196">
        <v>1.9870000000000001</v>
      </c>
      <c r="L473" s="193"/>
      <c r="M473" s="197"/>
      <c r="N473" s="198"/>
      <c r="O473" s="198"/>
      <c r="P473" s="198"/>
      <c r="Q473" s="198"/>
      <c r="R473" s="198"/>
      <c r="S473" s="198"/>
      <c r="T473" s="199"/>
      <c r="AT473" s="194" t="s">
        <v>131</v>
      </c>
      <c r="AU473" s="194" t="s">
        <v>82</v>
      </c>
      <c r="AV473" s="192" t="s">
        <v>82</v>
      </c>
      <c r="AW473" s="192" t="s">
        <v>28</v>
      </c>
      <c r="AX473" s="192" t="s">
        <v>72</v>
      </c>
      <c r="AY473" s="194" t="s">
        <v>124</v>
      </c>
    </row>
    <row r="474" spans="1:65" s="192" customFormat="1" x14ac:dyDescent="0.2">
      <c r="B474" s="193"/>
      <c r="D474" s="186" t="s">
        <v>131</v>
      </c>
      <c r="E474" s="194" t="s">
        <v>1</v>
      </c>
      <c r="F474" s="195" t="s">
        <v>1814</v>
      </c>
      <c r="H474" s="196">
        <v>0.67600000000000005</v>
      </c>
      <c r="L474" s="193"/>
      <c r="M474" s="197"/>
      <c r="N474" s="198"/>
      <c r="O474" s="198"/>
      <c r="P474" s="198"/>
      <c r="Q474" s="198"/>
      <c r="R474" s="198"/>
      <c r="S474" s="198"/>
      <c r="T474" s="199"/>
      <c r="AT474" s="194" t="s">
        <v>131</v>
      </c>
      <c r="AU474" s="194" t="s">
        <v>82</v>
      </c>
      <c r="AV474" s="192" t="s">
        <v>82</v>
      </c>
      <c r="AW474" s="192" t="s">
        <v>28</v>
      </c>
      <c r="AX474" s="192" t="s">
        <v>72</v>
      </c>
      <c r="AY474" s="194" t="s">
        <v>124</v>
      </c>
    </row>
    <row r="475" spans="1:65" s="192" customFormat="1" x14ac:dyDescent="0.2">
      <c r="B475" s="193"/>
      <c r="D475" s="186" t="s">
        <v>131</v>
      </c>
      <c r="E475" s="194" t="s">
        <v>1</v>
      </c>
      <c r="F475" s="195" t="s">
        <v>1815</v>
      </c>
      <c r="H475" s="196">
        <v>0.54800000000000004</v>
      </c>
      <c r="L475" s="193"/>
      <c r="M475" s="197"/>
      <c r="N475" s="198"/>
      <c r="O475" s="198"/>
      <c r="P475" s="198"/>
      <c r="Q475" s="198"/>
      <c r="R475" s="198"/>
      <c r="S475" s="198"/>
      <c r="T475" s="199"/>
      <c r="AT475" s="194" t="s">
        <v>131</v>
      </c>
      <c r="AU475" s="194" t="s">
        <v>82</v>
      </c>
      <c r="AV475" s="192" t="s">
        <v>82</v>
      </c>
      <c r="AW475" s="192" t="s">
        <v>28</v>
      </c>
      <c r="AX475" s="192" t="s">
        <v>72</v>
      </c>
      <c r="AY475" s="194" t="s">
        <v>124</v>
      </c>
    </row>
    <row r="476" spans="1:65" s="192" customFormat="1" x14ac:dyDescent="0.2">
      <c r="B476" s="193"/>
      <c r="D476" s="186" t="s">
        <v>131</v>
      </c>
      <c r="E476" s="194" t="s">
        <v>1</v>
      </c>
      <c r="F476" s="195" t="s">
        <v>1816</v>
      </c>
      <c r="H476" s="196">
        <v>0.20200000000000001</v>
      </c>
      <c r="L476" s="193"/>
      <c r="M476" s="197"/>
      <c r="N476" s="198"/>
      <c r="O476" s="198"/>
      <c r="P476" s="198"/>
      <c r="Q476" s="198"/>
      <c r="R476" s="198"/>
      <c r="S476" s="198"/>
      <c r="T476" s="199"/>
      <c r="AT476" s="194" t="s">
        <v>131</v>
      </c>
      <c r="AU476" s="194" t="s">
        <v>82</v>
      </c>
      <c r="AV476" s="192" t="s">
        <v>82</v>
      </c>
      <c r="AW476" s="192" t="s">
        <v>28</v>
      </c>
      <c r="AX476" s="192" t="s">
        <v>72</v>
      </c>
      <c r="AY476" s="194" t="s">
        <v>124</v>
      </c>
    </row>
    <row r="477" spans="1:65" s="192" customFormat="1" x14ac:dyDescent="0.2">
      <c r="B477" s="193"/>
      <c r="D477" s="186" t="s">
        <v>131</v>
      </c>
      <c r="E477" s="194" t="s">
        <v>1</v>
      </c>
      <c r="F477" s="195" t="s">
        <v>1817</v>
      </c>
      <c r="H477" s="196">
        <v>1.337</v>
      </c>
      <c r="L477" s="193"/>
      <c r="M477" s="197"/>
      <c r="N477" s="198"/>
      <c r="O477" s="198"/>
      <c r="P477" s="198"/>
      <c r="Q477" s="198"/>
      <c r="R477" s="198"/>
      <c r="S477" s="198"/>
      <c r="T477" s="199"/>
      <c r="AT477" s="194" t="s">
        <v>131</v>
      </c>
      <c r="AU477" s="194" t="s">
        <v>82</v>
      </c>
      <c r="AV477" s="192" t="s">
        <v>82</v>
      </c>
      <c r="AW477" s="192" t="s">
        <v>28</v>
      </c>
      <c r="AX477" s="192" t="s">
        <v>72</v>
      </c>
      <c r="AY477" s="194" t="s">
        <v>124</v>
      </c>
    </row>
    <row r="478" spans="1:65" s="192" customFormat="1" x14ac:dyDescent="0.2">
      <c r="B478" s="193"/>
      <c r="D478" s="186" t="s">
        <v>131</v>
      </c>
      <c r="E478" s="194" t="s">
        <v>1</v>
      </c>
      <c r="F478" s="195" t="s">
        <v>1818</v>
      </c>
      <c r="H478" s="196">
        <v>1.133</v>
      </c>
      <c r="L478" s="193"/>
      <c r="M478" s="197"/>
      <c r="N478" s="198"/>
      <c r="O478" s="198"/>
      <c r="P478" s="198"/>
      <c r="Q478" s="198"/>
      <c r="R478" s="198"/>
      <c r="S478" s="198"/>
      <c r="T478" s="199"/>
      <c r="AT478" s="194" t="s">
        <v>131</v>
      </c>
      <c r="AU478" s="194" t="s">
        <v>82</v>
      </c>
      <c r="AV478" s="192" t="s">
        <v>82</v>
      </c>
      <c r="AW478" s="192" t="s">
        <v>28</v>
      </c>
      <c r="AX478" s="192" t="s">
        <v>72</v>
      </c>
      <c r="AY478" s="194" t="s">
        <v>124</v>
      </c>
    </row>
    <row r="479" spans="1:65" s="192" customFormat="1" x14ac:dyDescent="0.2">
      <c r="B479" s="193"/>
      <c r="D479" s="186" t="s">
        <v>131</v>
      </c>
      <c r="E479" s="194" t="s">
        <v>1</v>
      </c>
      <c r="F479" s="195" t="s">
        <v>1819</v>
      </c>
      <c r="H479" s="196">
        <v>0.90300000000000002</v>
      </c>
      <c r="L479" s="193"/>
      <c r="M479" s="197"/>
      <c r="N479" s="198"/>
      <c r="O479" s="198"/>
      <c r="P479" s="198"/>
      <c r="Q479" s="198"/>
      <c r="R479" s="198"/>
      <c r="S479" s="198"/>
      <c r="T479" s="199"/>
      <c r="AT479" s="194" t="s">
        <v>131</v>
      </c>
      <c r="AU479" s="194" t="s">
        <v>82</v>
      </c>
      <c r="AV479" s="192" t="s">
        <v>82</v>
      </c>
      <c r="AW479" s="192" t="s">
        <v>28</v>
      </c>
      <c r="AX479" s="192" t="s">
        <v>72</v>
      </c>
      <c r="AY479" s="194" t="s">
        <v>124</v>
      </c>
    </row>
    <row r="480" spans="1:65" s="192" customFormat="1" x14ac:dyDescent="0.2">
      <c r="B480" s="193"/>
      <c r="D480" s="186" t="s">
        <v>131</v>
      </c>
      <c r="E480" s="194" t="s">
        <v>1</v>
      </c>
      <c r="F480" s="195" t="s">
        <v>1820</v>
      </c>
      <c r="H480" s="196">
        <v>0.188</v>
      </c>
      <c r="L480" s="193"/>
      <c r="M480" s="197"/>
      <c r="N480" s="198"/>
      <c r="O480" s="198"/>
      <c r="P480" s="198"/>
      <c r="Q480" s="198"/>
      <c r="R480" s="198"/>
      <c r="S480" s="198"/>
      <c r="T480" s="199"/>
      <c r="AT480" s="194" t="s">
        <v>131</v>
      </c>
      <c r="AU480" s="194" t="s">
        <v>82</v>
      </c>
      <c r="AV480" s="192" t="s">
        <v>82</v>
      </c>
      <c r="AW480" s="192" t="s">
        <v>28</v>
      </c>
      <c r="AX480" s="192" t="s">
        <v>72</v>
      </c>
      <c r="AY480" s="194" t="s">
        <v>124</v>
      </c>
    </row>
    <row r="481" spans="1:65" s="192" customFormat="1" x14ac:dyDescent="0.2">
      <c r="B481" s="193"/>
      <c r="D481" s="186" t="s">
        <v>131</v>
      </c>
      <c r="E481" s="194" t="s">
        <v>1</v>
      </c>
      <c r="F481" s="195" t="s">
        <v>1821</v>
      </c>
      <c r="H481" s="196">
        <v>1.7969999999999999</v>
      </c>
      <c r="L481" s="193"/>
      <c r="M481" s="197"/>
      <c r="N481" s="198"/>
      <c r="O481" s="198"/>
      <c r="P481" s="198"/>
      <c r="Q481" s="198"/>
      <c r="R481" s="198"/>
      <c r="S481" s="198"/>
      <c r="T481" s="199"/>
      <c r="AT481" s="194" t="s">
        <v>131</v>
      </c>
      <c r="AU481" s="194" t="s">
        <v>82</v>
      </c>
      <c r="AV481" s="192" t="s">
        <v>82</v>
      </c>
      <c r="AW481" s="192" t="s">
        <v>28</v>
      </c>
      <c r="AX481" s="192" t="s">
        <v>72</v>
      </c>
      <c r="AY481" s="194" t="s">
        <v>124</v>
      </c>
    </row>
    <row r="482" spans="1:65" s="192" customFormat="1" x14ac:dyDescent="0.2">
      <c r="B482" s="193"/>
      <c r="D482" s="186" t="s">
        <v>131</v>
      </c>
      <c r="E482" s="194" t="s">
        <v>1</v>
      </c>
      <c r="F482" s="195" t="s">
        <v>1822</v>
      </c>
      <c r="H482" s="196">
        <v>0.20799999999999999</v>
      </c>
      <c r="L482" s="193"/>
      <c r="M482" s="197"/>
      <c r="N482" s="198"/>
      <c r="O482" s="198"/>
      <c r="P482" s="198"/>
      <c r="Q482" s="198"/>
      <c r="R482" s="198"/>
      <c r="S482" s="198"/>
      <c r="T482" s="199"/>
      <c r="AT482" s="194" t="s">
        <v>131</v>
      </c>
      <c r="AU482" s="194" t="s">
        <v>82</v>
      </c>
      <c r="AV482" s="192" t="s">
        <v>82</v>
      </c>
      <c r="AW482" s="192" t="s">
        <v>28</v>
      </c>
      <c r="AX482" s="192" t="s">
        <v>72</v>
      </c>
      <c r="AY482" s="194" t="s">
        <v>124</v>
      </c>
    </row>
    <row r="483" spans="1:65" s="192" customFormat="1" x14ac:dyDescent="0.2">
      <c r="B483" s="193"/>
      <c r="D483" s="186" t="s">
        <v>131</v>
      </c>
      <c r="E483" s="194" t="s">
        <v>1</v>
      </c>
      <c r="F483" s="195" t="s">
        <v>1823</v>
      </c>
      <c r="H483" s="196">
        <v>0.78900000000000003</v>
      </c>
      <c r="L483" s="193"/>
      <c r="M483" s="197"/>
      <c r="N483" s="198"/>
      <c r="O483" s="198"/>
      <c r="P483" s="198"/>
      <c r="Q483" s="198"/>
      <c r="R483" s="198"/>
      <c r="S483" s="198"/>
      <c r="T483" s="199"/>
      <c r="AT483" s="194" t="s">
        <v>131</v>
      </c>
      <c r="AU483" s="194" t="s">
        <v>82</v>
      </c>
      <c r="AV483" s="192" t="s">
        <v>82</v>
      </c>
      <c r="AW483" s="192" t="s">
        <v>28</v>
      </c>
      <c r="AX483" s="192" t="s">
        <v>72</v>
      </c>
      <c r="AY483" s="194" t="s">
        <v>124</v>
      </c>
    </row>
    <row r="484" spans="1:65" s="192" customFormat="1" x14ac:dyDescent="0.2">
      <c r="B484" s="193"/>
      <c r="D484" s="186" t="s">
        <v>131</v>
      </c>
      <c r="E484" s="194" t="s">
        <v>1</v>
      </c>
      <c r="F484" s="195" t="s">
        <v>1824</v>
      </c>
      <c r="H484" s="196">
        <v>1.2749999999999999</v>
      </c>
      <c r="L484" s="193"/>
      <c r="M484" s="197"/>
      <c r="N484" s="198"/>
      <c r="O484" s="198"/>
      <c r="P484" s="198"/>
      <c r="Q484" s="198"/>
      <c r="R484" s="198"/>
      <c r="S484" s="198"/>
      <c r="T484" s="199"/>
      <c r="AT484" s="194" t="s">
        <v>131</v>
      </c>
      <c r="AU484" s="194" t="s">
        <v>82</v>
      </c>
      <c r="AV484" s="192" t="s">
        <v>82</v>
      </c>
      <c r="AW484" s="192" t="s">
        <v>28</v>
      </c>
      <c r="AX484" s="192" t="s">
        <v>72</v>
      </c>
      <c r="AY484" s="194" t="s">
        <v>124</v>
      </c>
    </row>
    <row r="485" spans="1:65" s="192" customFormat="1" x14ac:dyDescent="0.2">
      <c r="B485" s="193"/>
      <c r="D485" s="186" t="s">
        <v>131</v>
      </c>
      <c r="E485" s="194" t="s">
        <v>1</v>
      </c>
      <c r="F485" s="195" t="s">
        <v>1825</v>
      </c>
      <c r="H485" s="196">
        <v>4.2999999999999997E-2</v>
      </c>
      <c r="L485" s="193"/>
      <c r="M485" s="197"/>
      <c r="N485" s="198"/>
      <c r="O485" s="198"/>
      <c r="P485" s="198"/>
      <c r="Q485" s="198"/>
      <c r="R485" s="198"/>
      <c r="S485" s="198"/>
      <c r="T485" s="199"/>
      <c r="AT485" s="194" t="s">
        <v>131</v>
      </c>
      <c r="AU485" s="194" t="s">
        <v>82</v>
      </c>
      <c r="AV485" s="192" t="s">
        <v>82</v>
      </c>
      <c r="AW485" s="192" t="s">
        <v>28</v>
      </c>
      <c r="AX485" s="192" t="s">
        <v>72</v>
      </c>
      <c r="AY485" s="194" t="s">
        <v>124</v>
      </c>
    </row>
    <row r="486" spans="1:65" s="192" customFormat="1" x14ac:dyDescent="0.2">
      <c r="B486" s="193"/>
      <c r="D486" s="186" t="s">
        <v>131</v>
      </c>
      <c r="E486" s="194" t="s">
        <v>1</v>
      </c>
      <c r="F486" s="195" t="s">
        <v>1826</v>
      </c>
      <c r="H486" s="196">
        <v>1.4039999999999999</v>
      </c>
      <c r="L486" s="193"/>
      <c r="M486" s="197"/>
      <c r="N486" s="198"/>
      <c r="O486" s="198"/>
      <c r="P486" s="198"/>
      <c r="Q486" s="198"/>
      <c r="R486" s="198"/>
      <c r="S486" s="198"/>
      <c r="T486" s="199"/>
      <c r="AT486" s="194" t="s">
        <v>131</v>
      </c>
      <c r="AU486" s="194" t="s">
        <v>82</v>
      </c>
      <c r="AV486" s="192" t="s">
        <v>82</v>
      </c>
      <c r="AW486" s="192" t="s">
        <v>28</v>
      </c>
      <c r="AX486" s="192" t="s">
        <v>72</v>
      </c>
      <c r="AY486" s="194" t="s">
        <v>124</v>
      </c>
    </row>
    <row r="487" spans="1:65" s="192" customFormat="1" x14ac:dyDescent="0.2">
      <c r="B487" s="193"/>
      <c r="D487" s="186" t="s">
        <v>131</v>
      </c>
      <c r="E487" s="194" t="s">
        <v>1</v>
      </c>
      <c r="F487" s="195" t="s">
        <v>1827</v>
      </c>
      <c r="H487" s="196">
        <v>0.312</v>
      </c>
      <c r="L487" s="193"/>
      <c r="M487" s="197"/>
      <c r="N487" s="198"/>
      <c r="O487" s="198"/>
      <c r="P487" s="198"/>
      <c r="Q487" s="198"/>
      <c r="R487" s="198"/>
      <c r="S487" s="198"/>
      <c r="T487" s="199"/>
      <c r="AT487" s="194" t="s">
        <v>131</v>
      </c>
      <c r="AU487" s="194" t="s">
        <v>82</v>
      </c>
      <c r="AV487" s="192" t="s">
        <v>82</v>
      </c>
      <c r="AW487" s="192" t="s">
        <v>28</v>
      </c>
      <c r="AX487" s="192" t="s">
        <v>72</v>
      </c>
      <c r="AY487" s="194" t="s">
        <v>124</v>
      </c>
    </row>
    <row r="488" spans="1:65" s="192" customFormat="1" x14ac:dyDescent="0.2">
      <c r="B488" s="193"/>
      <c r="D488" s="186" t="s">
        <v>131</v>
      </c>
      <c r="E488" s="194" t="s">
        <v>1</v>
      </c>
      <c r="F488" s="195" t="s">
        <v>1828</v>
      </c>
      <c r="H488" s="196">
        <v>1.5449999999999999</v>
      </c>
      <c r="L488" s="193"/>
      <c r="M488" s="197"/>
      <c r="N488" s="198"/>
      <c r="O488" s="198"/>
      <c r="P488" s="198"/>
      <c r="Q488" s="198"/>
      <c r="R488" s="198"/>
      <c r="S488" s="198"/>
      <c r="T488" s="199"/>
      <c r="AT488" s="194" t="s">
        <v>131</v>
      </c>
      <c r="AU488" s="194" t="s">
        <v>82</v>
      </c>
      <c r="AV488" s="192" t="s">
        <v>82</v>
      </c>
      <c r="AW488" s="192" t="s">
        <v>28</v>
      </c>
      <c r="AX488" s="192" t="s">
        <v>72</v>
      </c>
      <c r="AY488" s="194" t="s">
        <v>124</v>
      </c>
    </row>
    <row r="489" spans="1:65" s="192" customFormat="1" x14ac:dyDescent="0.2">
      <c r="B489" s="193"/>
      <c r="D489" s="186" t="s">
        <v>131</v>
      </c>
      <c r="E489" s="194" t="s">
        <v>1</v>
      </c>
      <c r="F489" s="195" t="s">
        <v>1829</v>
      </c>
      <c r="H489" s="196">
        <v>0.70099999999999996</v>
      </c>
      <c r="L489" s="193"/>
      <c r="M489" s="197"/>
      <c r="N489" s="198"/>
      <c r="O489" s="198"/>
      <c r="P489" s="198"/>
      <c r="Q489" s="198"/>
      <c r="R489" s="198"/>
      <c r="S489" s="198"/>
      <c r="T489" s="199"/>
      <c r="AT489" s="194" t="s">
        <v>131</v>
      </c>
      <c r="AU489" s="194" t="s">
        <v>82</v>
      </c>
      <c r="AV489" s="192" t="s">
        <v>82</v>
      </c>
      <c r="AW489" s="192" t="s">
        <v>28</v>
      </c>
      <c r="AX489" s="192" t="s">
        <v>72</v>
      </c>
      <c r="AY489" s="194" t="s">
        <v>124</v>
      </c>
    </row>
    <row r="490" spans="1:65" s="192" customFormat="1" x14ac:dyDescent="0.2">
      <c r="B490" s="193"/>
      <c r="D490" s="186" t="s">
        <v>131</v>
      </c>
      <c r="E490" s="194" t="s">
        <v>1</v>
      </c>
      <c r="F490" s="195" t="s">
        <v>1830</v>
      </c>
      <c r="H490" s="196">
        <v>0.159</v>
      </c>
      <c r="L490" s="193"/>
      <c r="M490" s="197"/>
      <c r="N490" s="198"/>
      <c r="O490" s="198"/>
      <c r="P490" s="198"/>
      <c r="Q490" s="198"/>
      <c r="R490" s="198"/>
      <c r="S490" s="198"/>
      <c r="T490" s="199"/>
      <c r="AT490" s="194" t="s">
        <v>131</v>
      </c>
      <c r="AU490" s="194" t="s">
        <v>82</v>
      </c>
      <c r="AV490" s="192" t="s">
        <v>82</v>
      </c>
      <c r="AW490" s="192" t="s">
        <v>28</v>
      </c>
      <c r="AX490" s="192" t="s">
        <v>72</v>
      </c>
      <c r="AY490" s="194" t="s">
        <v>124</v>
      </c>
    </row>
    <row r="491" spans="1:65" s="192" customFormat="1" x14ac:dyDescent="0.2">
      <c r="B491" s="193"/>
      <c r="D491" s="186" t="s">
        <v>131</v>
      </c>
      <c r="E491" s="194" t="s">
        <v>1</v>
      </c>
      <c r="F491" s="195" t="s">
        <v>1831</v>
      </c>
      <c r="H491" s="196">
        <v>1.52</v>
      </c>
      <c r="L491" s="193"/>
      <c r="M491" s="197"/>
      <c r="N491" s="198"/>
      <c r="O491" s="198"/>
      <c r="P491" s="198"/>
      <c r="Q491" s="198"/>
      <c r="R491" s="198"/>
      <c r="S491" s="198"/>
      <c r="T491" s="199"/>
      <c r="AT491" s="194" t="s">
        <v>131</v>
      </c>
      <c r="AU491" s="194" t="s">
        <v>82</v>
      </c>
      <c r="AV491" s="192" t="s">
        <v>82</v>
      </c>
      <c r="AW491" s="192" t="s">
        <v>28</v>
      </c>
      <c r="AX491" s="192" t="s">
        <v>72</v>
      </c>
      <c r="AY491" s="194" t="s">
        <v>124</v>
      </c>
    </row>
    <row r="492" spans="1:65" s="192" customFormat="1" x14ac:dyDescent="0.2">
      <c r="B492" s="193"/>
      <c r="D492" s="186" t="s">
        <v>131</v>
      </c>
      <c r="E492" s="194" t="s">
        <v>1</v>
      </c>
      <c r="F492" s="195" t="s">
        <v>1832</v>
      </c>
      <c r="H492" s="196">
        <v>2.2909999999999999</v>
      </c>
      <c r="L492" s="193"/>
      <c r="M492" s="197"/>
      <c r="N492" s="198"/>
      <c r="O492" s="198"/>
      <c r="P492" s="198"/>
      <c r="Q492" s="198"/>
      <c r="R492" s="198"/>
      <c r="S492" s="198"/>
      <c r="T492" s="199"/>
      <c r="AT492" s="194" t="s">
        <v>131</v>
      </c>
      <c r="AU492" s="194" t="s">
        <v>82</v>
      </c>
      <c r="AV492" s="192" t="s">
        <v>82</v>
      </c>
      <c r="AW492" s="192" t="s">
        <v>28</v>
      </c>
      <c r="AX492" s="192" t="s">
        <v>72</v>
      </c>
      <c r="AY492" s="194" t="s">
        <v>124</v>
      </c>
    </row>
    <row r="493" spans="1:65" s="210" customFormat="1" x14ac:dyDescent="0.2">
      <c r="B493" s="211"/>
      <c r="D493" s="186" t="s">
        <v>131</v>
      </c>
      <c r="E493" s="212" t="s">
        <v>1</v>
      </c>
      <c r="F493" s="213" t="s">
        <v>140</v>
      </c>
      <c r="H493" s="214">
        <v>25.237000000000002</v>
      </c>
      <c r="L493" s="211"/>
      <c r="M493" s="215"/>
      <c r="N493" s="216"/>
      <c r="O493" s="216"/>
      <c r="P493" s="216"/>
      <c r="Q493" s="216"/>
      <c r="R493" s="216"/>
      <c r="S493" s="216"/>
      <c r="T493" s="217"/>
      <c r="AT493" s="212" t="s">
        <v>131</v>
      </c>
      <c r="AU493" s="212" t="s">
        <v>82</v>
      </c>
      <c r="AV493" s="210" t="s">
        <v>129</v>
      </c>
      <c r="AW493" s="210" t="s">
        <v>28</v>
      </c>
      <c r="AX493" s="210" t="s">
        <v>80</v>
      </c>
      <c r="AY493" s="212" t="s">
        <v>124</v>
      </c>
    </row>
    <row r="494" spans="1:65" s="99" customFormat="1" ht="21.75" customHeight="1" x14ac:dyDescent="0.2">
      <c r="A494" s="100"/>
      <c r="B494" s="97"/>
      <c r="C494" s="173" t="s">
        <v>634</v>
      </c>
      <c r="D494" s="173" t="s">
        <v>125</v>
      </c>
      <c r="E494" s="174" t="s">
        <v>781</v>
      </c>
      <c r="F494" s="175" t="s">
        <v>782</v>
      </c>
      <c r="G494" s="176" t="s">
        <v>128</v>
      </c>
      <c r="H494" s="177">
        <v>335.19</v>
      </c>
      <c r="I494" s="86">
        <v>0</v>
      </c>
      <c r="J494" s="178">
        <f>ROUND(I494*H494,2)</f>
        <v>0</v>
      </c>
      <c r="K494" s="179"/>
      <c r="L494" s="97"/>
      <c r="M494" s="180" t="s">
        <v>1</v>
      </c>
      <c r="N494" s="181" t="s">
        <v>37</v>
      </c>
      <c r="O494" s="182">
        <v>0.114</v>
      </c>
      <c r="P494" s="182">
        <f>O494*H494</f>
        <v>38.211660000000002</v>
      </c>
      <c r="Q494" s="182">
        <v>0</v>
      </c>
      <c r="R494" s="182">
        <f>Q494*H494</f>
        <v>0</v>
      </c>
      <c r="S494" s="182">
        <v>0</v>
      </c>
      <c r="T494" s="183">
        <f>S494*H494</f>
        <v>0</v>
      </c>
      <c r="U494" s="100"/>
      <c r="V494" s="100"/>
      <c r="W494" s="100"/>
      <c r="X494" s="100"/>
      <c r="Y494" s="100"/>
      <c r="Z494" s="100"/>
      <c r="AA494" s="100"/>
      <c r="AB494" s="100"/>
      <c r="AC494" s="100"/>
      <c r="AD494" s="100"/>
      <c r="AE494" s="100"/>
      <c r="AR494" s="184" t="s">
        <v>129</v>
      </c>
      <c r="AT494" s="184" t="s">
        <v>125</v>
      </c>
      <c r="AU494" s="184" t="s">
        <v>82</v>
      </c>
      <c r="AY494" s="88" t="s">
        <v>124</v>
      </c>
      <c r="BE494" s="185">
        <f>IF(N494="základní",J494,0)</f>
        <v>0</v>
      </c>
      <c r="BF494" s="185">
        <f>IF(N494="snížená",J494,0)</f>
        <v>0</v>
      </c>
      <c r="BG494" s="185">
        <f>IF(N494="zákl. přenesená",J494,0)</f>
        <v>0</v>
      </c>
      <c r="BH494" s="185">
        <f>IF(N494="sníž. přenesená",J494,0)</f>
        <v>0</v>
      </c>
      <c r="BI494" s="185">
        <f>IF(N494="nulová",J494,0)</f>
        <v>0</v>
      </c>
      <c r="BJ494" s="88" t="s">
        <v>80</v>
      </c>
      <c r="BK494" s="185">
        <f>ROUND(I494*H494,2)</f>
        <v>0</v>
      </c>
      <c r="BL494" s="88" t="s">
        <v>129</v>
      </c>
      <c r="BM494" s="184" t="s">
        <v>1833</v>
      </c>
    </row>
    <row r="495" spans="1:65" s="192" customFormat="1" x14ac:dyDescent="0.2">
      <c r="B495" s="193"/>
      <c r="D495" s="186" t="s">
        <v>131</v>
      </c>
      <c r="E495" s="194" t="s">
        <v>1</v>
      </c>
      <c r="F495" s="195" t="s">
        <v>1834</v>
      </c>
      <c r="H495" s="196">
        <v>335.19</v>
      </c>
      <c r="L495" s="193"/>
      <c r="M495" s="197"/>
      <c r="N495" s="198"/>
      <c r="O495" s="198"/>
      <c r="P495" s="198"/>
      <c r="Q495" s="198"/>
      <c r="R495" s="198"/>
      <c r="S495" s="198"/>
      <c r="T495" s="199"/>
      <c r="AT495" s="194" t="s">
        <v>131</v>
      </c>
      <c r="AU495" s="194" t="s">
        <v>82</v>
      </c>
      <c r="AV495" s="192" t="s">
        <v>82</v>
      </c>
      <c r="AW495" s="192" t="s">
        <v>28</v>
      </c>
      <c r="AX495" s="192" t="s">
        <v>80</v>
      </c>
      <c r="AY495" s="194" t="s">
        <v>124</v>
      </c>
    </row>
    <row r="496" spans="1:65" s="99" customFormat="1" ht="21.75" customHeight="1" x14ac:dyDescent="0.2">
      <c r="A496" s="100"/>
      <c r="B496" s="97"/>
      <c r="C496" s="173" t="s">
        <v>638</v>
      </c>
      <c r="D496" s="173" t="s">
        <v>125</v>
      </c>
      <c r="E496" s="174" t="s">
        <v>798</v>
      </c>
      <c r="F496" s="175" t="s">
        <v>799</v>
      </c>
      <c r="G496" s="176" t="s">
        <v>730</v>
      </c>
      <c r="H496" s="177">
        <v>1.3029999999999999</v>
      </c>
      <c r="I496" s="86">
        <v>0</v>
      </c>
      <c r="J496" s="178">
        <f>ROUND(I496*H496,2)</f>
        <v>0</v>
      </c>
      <c r="K496" s="179"/>
      <c r="L496" s="97"/>
      <c r="M496" s="180" t="s">
        <v>1</v>
      </c>
      <c r="N496" s="181" t="s">
        <v>37</v>
      </c>
      <c r="O496" s="182">
        <v>1.48</v>
      </c>
      <c r="P496" s="182">
        <f>O496*H496</f>
        <v>1.9284399999999999</v>
      </c>
      <c r="Q496" s="182">
        <v>0</v>
      </c>
      <c r="R496" s="182">
        <f>Q496*H496</f>
        <v>0</v>
      </c>
      <c r="S496" s="182">
        <v>0</v>
      </c>
      <c r="T496" s="183">
        <f>S496*H496</f>
        <v>0</v>
      </c>
      <c r="U496" s="100"/>
      <c r="V496" s="100"/>
      <c r="W496" s="100"/>
      <c r="X496" s="100"/>
      <c r="Y496" s="100"/>
      <c r="Z496" s="100"/>
      <c r="AA496" s="100"/>
      <c r="AB496" s="100"/>
      <c r="AC496" s="100"/>
      <c r="AD496" s="100"/>
      <c r="AE496" s="100"/>
      <c r="AR496" s="184" t="s">
        <v>129</v>
      </c>
      <c r="AT496" s="184" t="s">
        <v>125</v>
      </c>
      <c r="AU496" s="184" t="s">
        <v>82</v>
      </c>
      <c r="AY496" s="88" t="s">
        <v>124</v>
      </c>
      <c r="BE496" s="185">
        <f>IF(N496="základní",J496,0)</f>
        <v>0</v>
      </c>
      <c r="BF496" s="185">
        <f>IF(N496="snížená",J496,0)</f>
        <v>0</v>
      </c>
      <c r="BG496" s="185">
        <f>IF(N496="zákl. přenesená",J496,0)</f>
        <v>0</v>
      </c>
      <c r="BH496" s="185">
        <f>IF(N496="sníž. přenesená",J496,0)</f>
        <v>0</v>
      </c>
      <c r="BI496" s="185">
        <f>IF(N496="nulová",J496,0)</f>
        <v>0</v>
      </c>
      <c r="BJ496" s="88" t="s">
        <v>80</v>
      </c>
      <c r="BK496" s="185">
        <f>ROUND(I496*H496,2)</f>
        <v>0</v>
      </c>
      <c r="BL496" s="88" t="s">
        <v>129</v>
      </c>
      <c r="BM496" s="184" t="s">
        <v>1835</v>
      </c>
    </row>
    <row r="497" spans="1:65" s="192" customFormat="1" x14ac:dyDescent="0.2">
      <c r="B497" s="193"/>
      <c r="D497" s="186" t="s">
        <v>131</v>
      </c>
      <c r="E497" s="194" t="s">
        <v>1</v>
      </c>
      <c r="F497" s="195" t="s">
        <v>1836</v>
      </c>
      <c r="H497" s="196">
        <v>0.626</v>
      </c>
      <c r="L497" s="193"/>
      <c r="M497" s="197"/>
      <c r="N497" s="198"/>
      <c r="O497" s="198"/>
      <c r="P497" s="198"/>
      <c r="Q497" s="198"/>
      <c r="R497" s="198"/>
      <c r="S497" s="198"/>
      <c r="T497" s="199"/>
      <c r="AT497" s="194" t="s">
        <v>131</v>
      </c>
      <c r="AU497" s="194" t="s">
        <v>82</v>
      </c>
      <c r="AV497" s="192" t="s">
        <v>82</v>
      </c>
      <c r="AW497" s="192" t="s">
        <v>28</v>
      </c>
      <c r="AX497" s="192" t="s">
        <v>72</v>
      </c>
      <c r="AY497" s="194" t="s">
        <v>124</v>
      </c>
    </row>
    <row r="498" spans="1:65" s="192" customFormat="1" x14ac:dyDescent="0.2">
      <c r="B498" s="193"/>
      <c r="D498" s="186" t="s">
        <v>131</v>
      </c>
      <c r="E498" s="194" t="s">
        <v>1</v>
      </c>
      <c r="F498" s="195" t="s">
        <v>1837</v>
      </c>
      <c r="H498" s="196">
        <v>1.7000000000000001E-2</v>
      </c>
      <c r="L498" s="193"/>
      <c r="M498" s="197"/>
      <c r="N498" s="198"/>
      <c r="O498" s="198"/>
      <c r="P498" s="198"/>
      <c r="Q498" s="198"/>
      <c r="R498" s="198"/>
      <c r="S498" s="198"/>
      <c r="T498" s="199"/>
      <c r="AT498" s="194" t="s">
        <v>131</v>
      </c>
      <c r="AU498" s="194" t="s">
        <v>82</v>
      </c>
      <c r="AV498" s="192" t="s">
        <v>82</v>
      </c>
      <c r="AW498" s="192" t="s">
        <v>28</v>
      </c>
      <c r="AX498" s="192" t="s">
        <v>72</v>
      </c>
      <c r="AY498" s="194" t="s">
        <v>124</v>
      </c>
    </row>
    <row r="499" spans="1:65" s="192" customFormat="1" x14ac:dyDescent="0.2">
      <c r="B499" s="193"/>
      <c r="D499" s="186" t="s">
        <v>131</v>
      </c>
      <c r="E499" s="194" t="s">
        <v>1</v>
      </c>
      <c r="F499" s="195" t="s">
        <v>1838</v>
      </c>
      <c r="H499" s="196">
        <v>6.0000000000000001E-3</v>
      </c>
      <c r="L499" s="193"/>
      <c r="M499" s="197"/>
      <c r="N499" s="198"/>
      <c r="O499" s="198"/>
      <c r="P499" s="198"/>
      <c r="Q499" s="198"/>
      <c r="R499" s="198"/>
      <c r="S499" s="198"/>
      <c r="T499" s="199"/>
      <c r="AT499" s="194" t="s">
        <v>131</v>
      </c>
      <c r="AU499" s="194" t="s">
        <v>82</v>
      </c>
      <c r="AV499" s="192" t="s">
        <v>82</v>
      </c>
      <c r="AW499" s="192" t="s">
        <v>28</v>
      </c>
      <c r="AX499" s="192" t="s">
        <v>72</v>
      </c>
      <c r="AY499" s="194" t="s">
        <v>124</v>
      </c>
    </row>
    <row r="500" spans="1:65" s="192" customFormat="1" x14ac:dyDescent="0.2">
      <c r="B500" s="193"/>
      <c r="D500" s="186" t="s">
        <v>131</v>
      </c>
      <c r="E500" s="194" t="s">
        <v>1</v>
      </c>
      <c r="F500" s="195" t="s">
        <v>1839</v>
      </c>
      <c r="H500" s="196">
        <v>0.125</v>
      </c>
      <c r="L500" s="193"/>
      <c r="M500" s="197"/>
      <c r="N500" s="198"/>
      <c r="O500" s="198"/>
      <c r="P500" s="198"/>
      <c r="Q500" s="198"/>
      <c r="R500" s="198"/>
      <c r="S500" s="198"/>
      <c r="T500" s="199"/>
      <c r="AT500" s="194" t="s">
        <v>131</v>
      </c>
      <c r="AU500" s="194" t="s">
        <v>82</v>
      </c>
      <c r="AV500" s="192" t="s">
        <v>82</v>
      </c>
      <c r="AW500" s="192" t="s">
        <v>28</v>
      </c>
      <c r="AX500" s="192" t="s">
        <v>72</v>
      </c>
      <c r="AY500" s="194" t="s">
        <v>124</v>
      </c>
    </row>
    <row r="501" spans="1:65" s="192" customFormat="1" x14ac:dyDescent="0.2">
      <c r="B501" s="193"/>
      <c r="D501" s="186" t="s">
        <v>131</v>
      </c>
      <c r="E501" s="194" t="s">
        <v>1</v>
      </c>
      <c r="F501" s="195" t="s">
        <v>1840</v>
      </c>
      <c r="H501" s="196">
        <v>0.45900000000000002</v>
      </c>
      <c r="L501" s="193"/>
      <c r="M501" s="197"/>
      <c r="N501" s="198"/>
      <c r="O501" s="198"/>
      <c r="P501" s="198"/>
      <c r="Q501" s="198"/>
      <c r="R501" s="198"/>
      <c r="S501" s="198"/>
      <c r="T501" s="199"/>
      <c r="AT501" s="194" t="s">
        <v>131</v>
      </c>
      <c r="AU501" s="194" t="s">
        <v>82</v>
      </c>
      <c r="AV501" s="192" t="s">
        <v>82</v>
      </c>
      <c r="AW501" s="192" t="s">
        <v>28</v>
      </c>
      <c r="AX501" s="192" t="s">
        <v>72</v>
      </c>
      <c r="AY501" s="194" t="s">
        <v>124</v>
      </c>
    </row>
    <row r="502" spans="1:65" s="192" customFormat="1" x14ac:dyDescent="0.2">
      <c r="B502" s="193"/>
      <c r="D502" s="186" t="s">
        <v>131</v>
      </c>
      <c r="E502" s="194" t="s">
        <v>1</v>
      </c>
      <c r="F502" s="195" t="s">
        <v>1841</v>
      </c>
      <c r="H502" s="196">
        <v>7.0000000000000007E-2</v>
      </c>
      <c r="L502" s="193"/>
      <c r="M502" s="197"/>
      <c r="N502" s="198"/>
      <c r="O502" s="198"/>
      <c r="P502" s="198"/>
      <c r="Q502" s="198"/>
      <c r="R502" s="198"/>
      <c r="S502" s="198"/>
      <c r="T502" s="199"/>
      <c r="AT502" s="194" t="s">
        <v>131</v>
      </c>
      <c r="AU502" s="194" t="s">
        <v>82</v>
      </c>
      <c r="AV502" s="192" t="s">
        <v>82</v>
      </c>
      <c r="AW502" s="192" t="s">
        <v>28</v>
      </c>
      <c r="AX502" s="192" t="s">
        <v>72</v>
      </c>
      <c r="AY502" s="194" t="s">
        <v>124</v>
      </c>
    </row>
    <row r="503" spans="1:65" s="210" customFormat="1" x14ac:dyDescent="0.2">
      <c r="B503" s="211"/>
      <c r="D503" s="186" t="s">
        <v>131</v>
      </c>
      <c r="E503" s="212" t="s">
        <v>1</v>
      </c>
      <c r="F503" s="213" t="s">
        <v>140</v>
      </c>
      <c r="H503" s="214">
        <v>1.3030000000000002</v>
      </c>
      <c r="L503" s="211"/>
      <c r="M503" s="215"/>
      <c r="N503" s="216"/>
      <c r="O503" s="216"/>
      <c r="P503" s="216"/>
      <c r="Q503" s="216"/>
      <c r="R503" s="216"/>
      <c r="S503" s="216"/>
      <c r="T503" s="217"/>
      <c r="AT503" s="212" t="s">
        <v>131</v>
      </c>
      <c r="AU503" s="212" t="s">
        <v>82</v>
      </c>
      <c r="AV503" s="210" t="s">
        <v>129</v>
      </c>
      <c r="AW503" s="210" t="s">
        <v>28</v>
      </c>
      <c r="AX503" s="210" t="s">
        <v>80</v>
      </c>
      <c r="AY503" s="212" t="s">
        <v>124</v>
      </c>
    </row>
    <row r="504" spans="1:65" s="99" customFormat="1" ht="21.75" customHeight="1" x14ac:dyDescent="0.2">
      <c r="A504" s="100"/>
      <c r="B504" s="97"/>
      <c r="C504" s="173" t="s">
        <v>642</v>
      </c>
      <c r="D504" s="173" t="s">
        <v>125</v>
      </c>
      <c r="E504" s="174" t="s">
        <v>807</v>
      </c>
      <c r="F504" s="175" t="s">
        <v>808</v>
      </c>
      <c r="G504" s="176" t="s">
        <v>730</v>
      </c>
      <c r="H504" s="177">
        <v>1.3029999999999999</v>
      </c>
      <c r="I504" s="86">
        <v>0</v>
      </c>
      <c r="J504" s="178">
        <f>ROUND(I504*H504,2)</f>
        <v>0</v>
      </c>
      <c r="K504" s="179"/>
      <c r="L504" s="97"/>
      <c r="M504" s="180" t="s">
        <v>1</v>
      </c>
      <c r="N504" s="181" t="s">
        <v>37</v>
      </c>
      <c r="O504" s="182">
        <v>0.98799999999999999</v>
      </c>
      <c r="P504" s="182">
        <f>O504*H504</f>
        <v>1.287364</v>
      </c>
      <c r="Q504" s="182">
        <v>0</v>
      </c>
      <c r="R504" s="182">
        <f>Q504*H504</f>
        <v>0</v>
      </c>
      <c r="S504" s="182">
        <v>0</v>
      </c>
      <c r="T504" s="183">
        <f>S504*H504</f>
        <v>0</v>
      </c>
      <c r="U504" s="100"/>
      <c r="V504" s="100"/>
      <c r="W504" s="100"/>
      <c r="X504" s="100"/>
      <c r="Y504" s="100"/>
      <c r="Z504" s="100"/>
      <c r="AA504" s="100"/>
      <c r="AB504" s="100"/>
      <c r="AC504" s="100"/>
      <c r="AD504" s="100"/>
      <c r="AE504" s="100"/>
      <c r="AR504" s="184" t="s">
        <v>129</v>
      </c>
      <c r="AT504" s="184" t="s">
        <v>125</v>
      </c>
      <c r="AU504" s="184" t="s">
        <v>82</v>
      </c>
      <c r="AY504" s="88" t="s">
        <v>124</v>
      </c>
      <c r="BE504" s="185">
        <f>IF(N504="základní",J504,0)</f>
        <v>0</v>
      </c>
      <c r="BF504" s="185">
        <f>IF(N504="snížená",J504,0)</f>
        <v>0</v>
      </c>
      <c r="BG504" s="185">
        <f>IF(N504="zákl. přenesená",J504,0)</f>
        <v>0</v>
      </c>
      <c r="BH504" s="185">
        <f>IF(N504="sníž. přenesená",J504,0)</f>
        <v>0</v>
      </c>
      <c r="BI504" s="185">
        <f>IF(N504="nulová",J504,0)</f>
        <v>0</v>
      </c>
      <c r="BJ504" s="88" t="s">
        <v>80</v>
      </c>
      <c r="BK504" s="185">
        <f>ROUND(I504*H504,2)</f>
        <v>0</v>
      </c>
      <c r="BL504" s="88" t="s">
        <v>129</v>
      </c>
      <c r="BM504" s="184" t="s">
        <v>1842</v>
      </c>
    </row>
    <row r="505" spans="1:65" s="192" customFormat="1" x14ac:dyDescent="0.2">
      <c r="B505" s="193"/>
      <c r="D505" s="186" t="s">
        <v>131</v>
      </c>
      <c r="E505" s="194" t="s">
        <v>1</v>
      </c>
      <c r="F505" s="195" t="s">
        <v>1843</v>
      </c>
      <c r="H505" s="196">
        <v>1.3029999999999999</v>
      </c>
      <c r="L505" s="193"/>
      <c r="M505" s="197"/>
      <c r="N505" s="198"/>
      <c r="O505" s="198"/>
      <c r="P505" s="198"/>
      <c r="Q505" s="198"/>
      <c r="R505" s="198"/>
      <c r="S505" s="198"/>
      <c r="T505" s="199"/>
      <c r="AT505" s="194" t="s">
        <v>131</v>
      </c>
      <c r="AU505" s="194" t="s">
        <v>82</v>
      </c>
      <c r="AV505" s="192" t="s">
        <v>82</v>
      </c>
      <c r="AW505" s="192" t="s">
        <v>28</v>
      </c>
      <c r="AX505" s="192" t="s">
        <v>80</v>
      </c>
      <c r="AY505" s="194" t="s">
        <v>124</v>
      </c>
    </row>
    <row r="506" spans="1:65" s="162" customFormat="1" ht="22.95" customHeight="1" x14ac:dyDescent="0.25">
      <c r="B506" s="163"/>
      <c r="D506" s="164" t="s">
        <v>71</v>
      </c>
      <c r="E506" s="208" t="s">
        <v>148</v>
      </c>
      <c r="F506" s="208" t="s">
        <v>1844</v>
      </c>
      <c r="J506" s="209">
        <f>BK506</f>
        <v>0</v>
      </c>
      <c r="L506" s="163"/>
      <c r="M506" s="167"/>
      <c r="N506" s="168"/>
      <c r="O506" s="168"/>
      <c r="P506" s="169">
        <f>SUM(P507:P613)</f>
        <v>296.60351199999997</v>
      </c>
      <c r="Q506" s="168"/>
      <c r="R506" s="169">
        <f>SUM(R507:R613)</f>
        <v>62.0006871</v>
      </c>
      <c r="S506" s="168"/>
      <c r="T506" s="170">
        <f>SUM(T507:T613)</f>
        <v>11.097380000000001</v>
      </c>
      <c r="AR506" s="164" t="s">
        <v>80</v>
      </c>
      <c r="AT506" s="171" t="s">
        <v>71</v>
      </c>
      <c r="AU506" s="171" t="s">
        <v>80</v>
      </c>
      <c r="AY506" s="164" t="s">
        <v>124</v>
      </c>
      <c r="BK506" s="172">
        <f>SUM(BK507:BK613)</f>
        <v>0</v>
      </c>
    </row>
    <row r="507" spans="1:65" s="99" customFormat="1" ht="16.5" customHeight="1" x14ac:dyDescent="0.2">
      <c r="A507" s="100"/>
      <c r="B507" s="97"/>
      <c r="C507" s="173" t="s">
        <v>646</v>
      </c>
      <c r="D507" s="173" t="s">
        <v>125</v>
      </c>
      <c r="E507" s="174" t="s">
        <v>126</v>
      </c>
      <c r="F507" s="175" t="s">
        <v>127</v>
      </c>
      <c r="G507" s="176" t="s">
        <v>128</v>
      </c>
      <c r="H507" s="177">
        <v>54.755000000000003</v>
      </c>
      <c r="I507" s="86">
        <v>0</v>
      </c>
      <c r="J507" s="178">
        <f>ROUND(I507*H507,2)</f>
        <v>0</v>
      </c>
      <c r="K507" s="179"/>
      <c r="L507" s="97"/>
      <c r="M507" s="180" t="s">
        <v>1</v>
      </c>
      <c r="N507" s="181" t="s">
        <v>37</v>
      </c>
      <c r="O507" s="182">
        <v>7.5999999999999998E-2</v>
      </c>
      <c r="P507" s="182">
        <f>O507*H507</f>
        <v>4.1613800000000003</v>
      </c>
      <c r="Q507" s="182">
        <v>0</v>
      </c>
      <c r="R507" s="182">
        <f>Q507*H507</f>
        <v>0</v>
      </c>
      <c r="S507" s="182">
        <v>0</v>
      </c>
      <c r="T507" s="183">
        <f>S507*H507</f>
        <v>0</v>
      </c>
      <c r="U507" s="100"/>
      <c r="V507" s="100"/>
      <c r="W507" s="100"/>
      <c r="X507" s="100"/>
      <c r="Y507" s="100"/>
      <c r="Z507" s="100"/>
      <c r="AA507" s="100"/>
      <c r="AB507" s="100"/>
      <c r="AC507" s="100"/>
      <c r="AD507" s="100"/>
      <c r="AE507" s="100"/>
      <c r="AR507" s="184" t="s">
        <v>129</v>
      </c>
      <c r="AT507" s="184" t="s">
        <v>125</v>
      </c>
      <c r="AU507" s="184" t="s">
        <v>82</v>
      </c>
      <c r="AY507" s="88" t="s">
        <v>124</v>
      </c>
      <c r="BE507" s="185">
        <f>IF(N507="základní",J507,0)</f>
        <v>0</v>
      </c>
      <c r="BF507" s="185">
        <f>IF(N507="snížená",J507,0)</f>
        <v>0</v>
      </c>
      <c r="BG507" s="185">
        <f>IF(N507="zákl. přenesená",J507,0)</f>
        <v>0</v>
      </c>
      <c r="BH507" s="185">
        <f>IF(N507="sníž. přenesená",J507,0)</f>
        <v>0</v>
      </c>
      <c r="BI507" s="185">
        <f>IF(N507="nulová",J507,0)</f>
        <v>0</v>
      </c>
      <c r="BJ507" s="88" t="s">
        <v>80</v>
      </c>
      <c r="BK507" s="185">
        <f>ROUND(I507*H507,2)</f>
        <v>0</v>
      </c>
      <c r="BL507" s="88" t="s">
        <v>129</v>
      </c>
      <c r="BM507" s="184" t="s">
        <v>1845</v>
      </c>
    </row>
    <row r="508" spans="1:65" s="192" customFormat="1" x14ac:dyDescent="0.2">
      <c r="B508" s="193"/>
      <c r="D508" s="186" t="s">
        <v>131</v>
      </c>
      <c r="E508" s="194" t="s">
        <v>1</v>
      </c>
      <c r="F508" s="195" t="s">
        <v>1846</v>
      </c>
      <c r="H508" s="196">
        <v>39.6</v>
      </c>
      <c r="L508" s="193"/>
      <c r="M508" s="197"/>
      <c r="N508" s="198"/>
      <c r="O508" s="198"/>
      <c r="P508" s="198"/>
      <c r="Q508" s="198"/>
      <c r="R508" s="198"/>
      <c r="S508" s="198"/>
      <c r="T508" s="199"/>
      <c r="AT508" s="194" t="s">
        <v>131</v>
      </c>
      <c r="AU508" s="194" t="s">
        <v>82</v>
      </c>
      <c r="AV508" s="192" t="s">
        <v>82</v>
      </c>
      <c r="AW508" s="192" t="s">
        <v>28</v>
      </c>
      <c r="AX508" s="192" t="s">
        <v>72</v>
      </c>
      <c r="AY508" s="194" t="s">
        <v>124</v>
      </c>
    </row>
    <row r="509" spans="1:65" s="192" customFormat="1" x14ac:dyDescent="0.2">
      <c r="B509" s="193"/>
      <c r="D509" s="186" t="s">
        <v>131</v>
      </c>
      <c r="E509" s="194" t="s">
        <v>1</v>
      </c>
      <c r="F509" s="195" t="s">
        <v>1847</v>
      </c>
      <c r="H509" s="196">
        <v>15.154999999999999</v>
      </c>
      <c r="L509" s="193"/>
      <c r="M509" s="197"/>
      <c r="N509" s="198"/>
      <c r="O509" s="198"/>
      <c r="P509" s="198"/>
      <c r="Q509" s="198"/>
      <c r="R509" s="198"/>
      <c r="S509" s="198"/>
      <c r="T509" s="199"/>
      <c r="AT509" s="194" t="s">
        <v>131</v>
      </c>
      <c r="AU509" s="194" t="s">
        <v>82</v>
      </c>
      <c r="AV509" s="192" t="s">
        <v>82</v>
      </c>
      <c r="AW509" s="192" t="s">
        <v>28</v>
      </c>
      <c r="AX509" s="192" t="s">
        <v>72</v>
      </c>
      <c r="AY509" s="194" t="s">
        <v>124</v>
      </c>
    </row>
    <row r="510" spans="1:65" s="210" customFormat="1" x14ac:dyDescent="0.2">
      <c r="B510" s="211"/>
      <c r="D510" s="186" t="s">
        <v>131</v>
      </c>
      <c r="E510" s="212" t="s">
        <v>1</v>
      </c>
      <c r="F510" s="213" t="s">
        <v>140</v>
      </c>
      <c r="H510" s="214">
        <v>54.755000000000003</v>
      </c>
      <c r="L510" s="211"/>
      <c r="M510" s="215"/>
      <c r="N510" s="216"/>
      <c r="O510" s="216"/>
      <c r="P510" s="216"/>
      <c r="Q510" s="216"/>
      <c r="R510" s="216"/>
      <c r="S510" s="216"/>
      <c r="T510" s="217"/>
      <c r="AT510" s="212" t="s">
        <v>131</v>
      </c>
      <c r="AU510" s="212" t="s">
        <v>82</v>
      </c>
      <c r="AV510" s="210" t="s">
        <v>129</v>
      </c>
      <c r="AW510" s="210" t="s">
        <v>28</v>
      </c>
      <c r="AX510" s="210" t="s">
        <v>80</v>
      </c>
      <c r="AY510" s="212" t="s">
        <v>124</v>
      </c>
    </row>
    <row r="511" spans="1:65" s="99" customFormat="1" ht="21.75" customHeight="1" x14ac:dyDescent="0.2">
      <c r="A511" s="100"/>
      <c r="B511" s="97"/>
      <c r="C511" s="173" t="s">
        <v>652</v>
      </c>
      <c r="D511" s="173" t="s">
        <v>125</v>
      </c>
      <c r="E511" s="174" t="s">
        <v>1848</v>
      </c>
      <c r="F511" s="175" t="s">
        <v>1849</v>
      </c>
      <c r="G511" s="176" t="s">
        <v>128</v>
      </c>
      <c r="H511" s="177">
        <v>34.1</v>
      </c>
      <c r="I511" s="86">
        <v>0</v>
      </c>
      <c r="J511" s="178">
        <f>ROUND(I511*H511,2)</f>
        <v>0</v>
      </c>
      <c r="K511" s="179"/>
      <c r="L511" s="97"/>
      <c r="M511" s="180" t="s">
        <v>1</v>
      </c>
      <c r="N511" s="181" t="s">
        <v>37</v>
      </c>
      <c r="O511" s="182">
        <v>0.30499999999999999</v>
      </c>
      <c r="P511" s="182">
        <f>O511*H511</f>
        <v>10.400500000000001</v>
      </c>
      <c r="Q511" s="182">
        <v>0</v>
      </c>
      <c r="R511" s="182">
        <f>Q511*H511</f>
        <v>0</v>
      </c>
      <c r="S511" s="182">
        <v>0.32500000000000001</v>
      </c>
      <c r="T511" s="183">
        <f>S511*H511</f>
        <v>11.082500000000001</v>
      </c>
      <c r="U511" s="100"/>
      <c r="V511" s="100"/>
      <c r="W511" s="100"/>
      <c r="X511" s="100"/>
      <c r="Y511" s="100"/>
      <c r="Z511" s="100"/>
      <c r="AA511" s="100"/>
      <c r="AB511" s="100"/>
      <c r="AC511" s="100"/>
      <c r="AD511" s="100"/>
      <c r="AE511" s="100"/>
      <c r="AR511" s="184" t="s">
        <v>129</v>
      </c>
      <c r="AT511" s="184" t="s">
        <v>125</v>
      </c>
      <c r="AU511" s="184" t="s">
        <v>82</v>
      </c>
      <c r="AY511" s="88" t="s">
        <v>124</v>
      </c>
      <c r="BE511" s="185">
        <f>IF(N511="základní",J511,0)</f>
        <v>0</v>
      </c>
      <c r="BF511" s="185">
        <f>IF(N511="snížená",J511,0)</f>
        <v>0</v>
      </c>
      <c r="BG511" s="185">
        <f>IF(N511="zákl. přenesená",J511,0)</f>
        <v>0</v>
      </c>
      <c r="BH511" s="185">
        <f>IF(N511="sníž. přenesená",J511,0)</f>
        <v>0</v>
      </c>
      <c r="BI511" s="185">
        <f>IF(N511="nulová",J511,0)</f>
        <v>0</v>
      </c>
      <c r="BJ511" s="88" t="s">
        <v>80</v>
      </c>
      <c r="BK511" s="185">
        <f>ROUND(I511*H511,2)</f>
        <v>0</v>
      </c>
      <c r="BL511" s="88" t="s">
        <v>129</v>
      </c>
      <c r="BM511" s="184" t="s">
        <v>1850</v>
      </c>
    </row>
    <row r="512" spans="1:65" s="192" customFormat="1" x14ac:dyDescent="0.2">
      <c r="B512" s="193"/>
      <c r="D512" s="186" t="s">
        <v>131</v>
      </c>
      <c r="E512" s="194" t="s">
        <v>1</v>
      </c>
      <c r="F512" s="195" t="s">
        <v>1851</v>
      </c>
      <c r="H512" s="196">
        <v>34.1</v>
      </c>
      <c r="L512" s="193"/>
      <c r="M512" s="197"/>
      <c r="N512" s="198"/>
      <c r="O512" s="198"/>
      <c r="P512" s="198"/>
      <c r="Q512" s="198"/>
      <c r="R512" s="198"/>
      <c r="S512" s="198"/>
      <c r="T512" s="199"/>
      <c r="AT512" s="194" t="s">
        <v>131</v>
      </c>
      <c r="AU512" s="194" t="s">
        <v>82</v>
      </c>
      <c r="AV512" s="192" t="s">
        <v>82</v>
      </c>
      <c r="AW512" s="192" t="s">
        <v>28</v>
      </c>
      <c r="AX512" s="192" t="s">
        <v>80</v>
      </c>
      <c r="AY512" s="194" t="s">
        <v>124</v>
      </c>
    </row>
    <row r="513" spans="1:65" s="99" customFormat="1" ht="16.5" customHeight="1" x14ac:dyDescent="0.2">
      <c r="A513" s="100"/>
      <c r="B513" s="97"/>
      <c r="C513" s="173" t="s">
        <v>656</v>
      </c>
      <c r="D513" s="173" t="s">
        <v>125</v>
      </c>
      <c r="E513" s="174" t="s">
        <v>225</v>
      </c>
      <c r="F513" s="175" t="s">
        <v>226</v>
      </c>
      <c r="G513" s="176" t="s">
        <v>185</v>
      </c>
      <c r="H513" s="177">
        <v>1.6</v>
      </c>
      <c r="I513" s="86">
        <v>0</v>
      </c>
      <c r="J513" s="178">
        <f>ROUND(I513*H513,2)</f>
        <v>0</v>
      </c>
      <c r="K513" s="179"/>
      <c r="L513" s="97"/>
      <c r="M513" s="180" t="s">
        <v>1</v>
      </c>
      <c r="N513" s="181" t="s">
        <v>37</v>
      </c>
      <c r="O513" s="182">
        <v>0.54700000000000004</v>
      </c>
      <c r="P513" s="182">
        <f>O513*H513</f>
        <v>0.87520000000000009</v>
      </c>
      <c r="Q513" s="182">
        <v>3.6900000000000002E-2</v>
      </c>
      <c r="R513" s="182">
        <f>Q513*H513</f>
        <v>5.9040000000000009E-2</v>
      </c>
      <c r="S513" s="182">
        <v>0</v>
      </c>
      <c r="T513" s="183">
        <f>S513*H513</f>
        <v>0</v>
      </c>
      <c r="U513" s="100"/>
      <c r="V513" s="100"/>
      <c r="W513" s="100"/>
      <c r="X513" s="100"/>
      <c r="Y513" s="100"/>
      <c r="Z513" s="100"/>
      <c r="AA513" s="100"/>
      <c r="AB513" s="100"/>
      <c r="AC513" s="100"/>
      <c r="AD513" s="100"/>
      <c r="AE513" s="100"/>
      <c r="AR513" s="184" t="s">
        <v>129</v>
      </c>
      <c r="AT513" s="184" t="s">
        <v>125</v>
      </c>
      <c r="AU513" s="184" t="s">
        <v>82</v>
      </c>
      <c r="AY513" s="88" t="s">
        <v>124</v>
      </c>
      <c r="BE513" s="185">
        <f>IF(N513="základní",J513,0)</f>
        <v>0</v>
      </c>
      <c r="BF513" s="185">
        <f>IF(N513="snížená",J513,0)</f>
        <v>0</v>
      </c>
      <c r="BG513" s="185">
        <f>IF(N513="zákl. přenesená",J513,0)</f>
        <v>0</v>
      </c>
      <c r="BH513" s="185">
        <f>IF(N513="sníž. přenesená",J513,0)</f>
        <v>0</v>
      </c>
      <c r="BI513" s="185">
        <f>IF(N513="nulová",J513,0)</f>
        <v>0</v>
      </c>
      <c r="BJ513" s="88" t="s">
        <v>80</v>
      </c>
      <c r="BK513" s="185">
        <f>ROUND(I513*H513,2)</f>
        <v>0</v>
      </c>
      <c r="BL513" s="88" t="s">
        <v>129</v>
      </c>
      <c r="BM513" s="184" t="s">
        <v>1852</v>
      </c>
    </row>
    <row r="514" spans="1:65" s="99" customFormat="1" ht="28.8" x14ac:dyDescent="0.2">
      <c r="A514" s="100"/>
      <c r="B514" s="97"/>
      <c r="C514" s="100"/>
      <c r="D514" s="186" t="s">
        <v>221</v>
      </c>
      <c r="E514" s="100"/>
      <c r="F514" s="187" t="s">
        <v>1430</v>
      </c>
      <c r="G514" s="100"/>
      <c r="H514" s="100"/>
      <c r="I514" s="100"/>
      <c r="J514" s="100"/>
      <c r="K514" s="100"/>
      <c r="L514" s="97"/>
      <c r="M514" s="188"/>
      <c r="N514" s="189"/>
      <c r="O514" s="190"/>
      <c r="P514" s="190"/>
      <c r="Q514" s="190"/>
      <c r="R514" s="190"/>
      <c r="S514" s="190"/>
      <c r="T514" s="191"/>
      <c r="U514" s="100"/>
      <c r="V514" s="100"/>
      <c r="W514" s="100"/>
      <c r="X514" s="100"/>
      <c r="Y514" s="100"/>
      <c r="Z514" s="100"/>
      <c r="AA514" s="100"/>
      <c r="AB514" s="100"/>
      <c r="AC514" s="100"/>
      <c r="AD514" s="100"/>
      <c r="AE514" s="100"/>
      <c r="AT514" s="88" t="s">
        <v>221</v>
      </c>
      <c r="AU514" s="88" t="s">
        <v>82</v>
      </c>
    </row>
    <row r="515" spans="1:65" s="192" customFormat="1" x14ac:dyDescent="0.2">
      <c r="B515" s="193"/>
      <c r="D515" s="186" t="s">
        <v>131</v>
      </c>
      <c r="E515" s="194" t="s">
        <v>1</v>
      </c>
      <c r="F515" s="195" t="s">
        <v>1853</v>
      </c>
      <c r="H515" s="196">
        <v>1.6</v>
      </c>
      <c r="L515" s="193"/>
      <c r="M515" s="197"/>
      <c r="N515" s="198"/>
      <c r="O515" s="198"/>
      <c r="P515" s="198"/>
      <c r="Q515" s="198"/>
      <c r="R515" s="198"/>
      <c r="S515" s="198"/>
      <c r="T515" s="199"/>
      <c r="AT515" s="194" t="s">
        <v>131</v>
      </c>
      <c r="AU515" s="194" t="s">
        <v>82</v>
      </c>
      <c r="AV515" s="192" t="s">
        <v>82</v>
      </c>
      <c r="AW515" s="192" t="s">
        <v>28</v>
      </c>
      <c r="AX515" s="192" t="s">
        <v>80</v>
      </c>
      <c r="AY515" s="194" t="s">
        <v>124</v>
      </c>
    </row>
    <row r="516" spans="1:65" s="99" customFormat="1" ht="21.75" customHeight="1" x14ac:dyDescent="0.2">
      <c r="A516" s="100"/>
      <c r="B516" s="97"/>
      <c r="C516" s="173" t="s">
        <v>661</v>
      </c>
      <c r="D516" s="173" t="s">
        <v>125</v>
      </c>
      <c r="E516" s="174" t="s">
        <v>1560</v>
      </c>
      <c r="F516" s="175" t="s">
        <v>1561</v>
      </c>
      <c r="G516" s="176" t="s">
        <v>181</v>
      </c>
      <c r="H516" s="177">
        <v>49.360999999999997</v>
      </c>
      <c r="I516" s="86">
        <v>0</v>
      </c>
      <c r="J516" s="178">
        <f>ROUND(I516*H516,2)</f>
        <v>0</v>
      </c>
      <c r="K516" s="179"/>
      <c r="L516" s="97"/>
      <c r="M516" s="180" t="s">
        <v>1</v>
      </c>
      <c r="N516" s="181" t="s">
        <v>37</v>
      </c>
      <c r="O516" s="182">
        <v>0.60499999999999998</v>
      </c>
      <c r="P516" s="182">
        <f>O516*H516</f>
        <v>29.863404999999997</v>
      </c>
      <c r="Q516" s="182">
        <v>0</v>
      </c>
      <c r="R516" s="182">
        <f>Q516*H516</f>
        <v>0</v>
      </c>
      <c r="S516" s="182">
        <v>0</v>
      </c>
      <c r="T516" s="183">
        <f>S516*H516</f>
        <v>0</v>
      </c>
      <c r="U516" s="100"/>
      <c r="V516" s="100"/>
      <c r="W516" s="100"/>
      <c r="X516" s="100"/>
      <c r="Y516" s="100"/>
      <c r="Z516" s="100"/>
      <c r="AA516" s="100"/>
      <c r="AB516" s="100"/>
      <c r="AC516" s="100"/>
      <c r="AD516" s="100"/>
      <c r="AE516" s="100"/>
      <c r="AR516" s="184" t="s">
        <v>129</v>
      </c>
      <c r="AT516" s="184" t="s">
        <v>125</v>
      </c>
      <c r="AU516" s="184" t="s">
        <v>82</v>
      </c>
      <c r="AY516" s="88" t="s">
        <v>124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88" t="s">
        <v>80</v>
      </c>
      <c r="BK516" s="185">
        <f>ROUND(I516*H516,2)</f>
        <v>0</v>
      </c>
      <c r="BL516" s="88" t="s">
        <v>129</v>
      </c>
      <c r="BM516" s="184" t="s">
        <v>1854</v>
      </c>
    </row>
    <row r="517" spans="1:65" s="192" customFormat="1" x14ac:dyDescent="0.2">
      <c r="B517" s="193"/>
      <c r="D517" s="186" t="s">
        <v>131</v>
      </c>
      <c r="E517" s="194" t="s">
        <v>1</v>
      </c>
      <c r="F517" s="195" t="s">
        <v>1855</v>
      </c>
      <c r="H517" s="196">
        <v>39.9</v>
      </c>
      <c r="L517" s="193"/>
      <c r="M517" s="197"/>
      <c r="N517" s="198"/>
      <c r="O517" s="198"/>
      <c r="P517" s="198"/>
      <c r="Q517" s="198"/>
      <c r="R517" s="198"/>
      <c r="S517" s="198"/>
      <c r="T517" s="199"/>
      <c r="AT517" s="194" t="s">
        <v>131</v>
      </c>
      <c r="AU517" s="194" t="s">
        <v>82</v>
      </c>
      <c r="AV517" s="192" t="s">
        <v>82</v>
      </c>
      <c r="AW517" s="192" t="s">
        <v>28</v>
      </c>
      <c r="AX517" s="192" t="s">
        <v>72</v>
      </c>
      <c r="AY517" s="194" t="s">
        <v>124</v>
      </c>
    </row>
    <row r="518" spans="1:65" s="192" customFormat="1" x14ac:dyDescent="0.2">
      <c r="B518" s="193"/>
      <c r="D518" s="186" t="s">
        <v>131</v>
      </c>
      <c r="E518" s="194" t="s">
        <v>1</v>
      </c>
      <c r="F518" s="195" t="s">
        <v>1856</v>
      </c>
      <c r="H518" s="196">
        <v>9.4610000000000003</v>
      </c>
      <c r="L518" s="193"/>
      <c r="M518" s="197"/>
      <c r="N518" s="198"/>
      <c r="O518" s="198"/>
      <c r="P518" s="198"/>
      <c r="Q518" s="198"/>
      <c r="R518" s="198"/>
      <c r="S518" s="198"/>
      <c r="T518" s="199"/>
      <c r="AT518" s="194" t="s">
        <v>131</v>
      </c>
      <c r="AU518" s="194" t="s">
        <v>82</v>
      </c>
      <c r="AV518" s="192" t="s">
        <v>82</v>
      </c>
      <c r="AW518" s="192" t="s">
        <v>28</v>
      </c>
      <c r="AX518" s="192" t="s">
        <v>72</v>
      </c>
      <c r="AY518" s="194" t="s">
        <v>124</v>
      </c>
    </row>
    <row r="519" spans="1:65" s="210" customFormat="1" x14ac:dyDescent="0.2">
      <c r="B519" s="211"/>
      <c r="D519" s="186" t="s">
        <v>131</v>
      </c>
      <c r="E519" s="212" t="s">
        <v>1</v>
      </c>
      <c r="F519" s="213" t="s">
        <v>140</v>
      </c>
      <c r="H519" s="214">
        <v>49.360999999999997</v>
      </c>
      <c r="L519" s="211"/>
      <c r="M519" s="215"/>
      <c r="N519" s="216"/>
      <c r="O519" s="216"/>
      <c r="P519" s="216"/>
      <c r="Q519" s="216"/>
      <c r="R519" s="216"/>
      <c r="S519" s="216"/>
      <c r="T519" s="217"/>
      <c r="AT519" s="212" t="s">
        <v>131</v>
      </c>
      <c r="AU519" s="212" t="s">
        <v>82</v>
      </c>
      <c r="AV519" s="210" t="s">
        <v>129</v>
      </c>
      <c r="AW519" s="210" t="s">
        <v>28</v>
      </c>
      <c r="AX519" s="210" t="s">
        <v>80</v>
      </c>
      <c r="AY519" s="212" t="s">
        <v>124</v>
      </c>
    </row>
    <row r="520" spans="1:65" s="99" customFormat="1" ht="21.75" customHeight="1" x14ac:dyDescent="0.2">
      <c r="A520" s="100"/>
      <c r="B520" s="97"/>
      <c r="C520" s="173" t="s">
        <v>666</v>
      </c>
      <c r="D520" s="173" t="s">
        <v>125</v>
      </c>
      <c r="E520" s="174" t="s">
        <v>231</v>
      </c>
      <c r="F520" s="175" t="s">
        <v>232</v>
      </c>
      <c r="G520" s="176" t="s">
        <v>181</v>
      </c>
      <c r="H520" s="177">
        <v>4.5460000000000003</v>
      </c>
      <c r="I520" s="86">
        <v>0</v>
      </c>
      <c r="J520" s="178">
        <f>ROUND(I520*H520,2)</f>
        <v>0</v>
      </c>
      <c r="K520" s="179"/>
      <c r="L520" s="97"/>
      <c r="M520" s="180" t="s">
        <v>1</v>
      </c>
      <c r="N520" s="181" t="s">
        <v>37</v>
      </c>
      <c r="O520" s="182">
        <v>2.702</v>
      </c>
      <c r="P520" s="182">
        <f>O520*H520</f>
        <v>12.283292000000001</v>
      </c>
      <c r="Q520" s="182">
        <v>0</v>
      </c>
      <c r="R520" s="182">
        <f>Q520*H520</f>
        <v>0</v>
      </c>
      <c r="S520" s="182">
        <v>0</v>
      </c>
      <c r="T520" s="183">
        <f>S520*H520</f>
        <v>0</v>
      </c>
      <c r="U520" s="100"/>
      <c r="V520" s="100"/>
      <c r="W520" s="100"/>
      <c r="X520" s="100"/>
      <c r="Y520" s="100"/>
      <c r="Z520" s="100"/>
      <c r="AA520" s="100"/>
      <c r="AB520" s="100"/>
      <c r="AC520" s="100"/>
      <c r="AD520" s="100"/>
      <c r="AE520" s="100"/>
      <c r="AR520" s="184" t="s">
        <v>129</v>
      </c>
      <c r="AT520" s="184" t="s">
        <v>125</v>
      </c>
      <c r="AU520" s="184" t="s">
        <v>82</v>
      </c>
      <c r="AY520" s="88" t="s">
        <v>124</v>
      </c>
      <c r="BE520" s="185">
        <f>IF(N520="základní",J520,0)</f>
        <v>0</v>
      </c>
      <c r="BF520" s="185">
        <f>IF(N520="snížená",J520,0)</f>
        <v>0</v>
      </c>
      <c r="BG520" s="185">
        <f>IF(N520="zákl. přenesená",J520,0)</f>
        <v>0</v>
      </c>
      <c r="BH520" s="185">
        <f>IF(N520="sníž. přenesená",J520,0)</f>
        <v>0</v>
      </c>
      <c r="BI520" s="185">
        <f>IF(N520="nulová",J520,0)</f>
        <v>0</v>
      </c>
      <c r="BJ520" s="88" t="s">
        <v>80</v>
      </c>
      <c r="BK520" s="185">
        <f>ROUND(I520*H520,2)</f>
        <v>0</v>
      </c>
      <c r="BL520" s="88" t="s">
        <v>129</v>
      </c>
      <c r="BM520" s="184" t="s">
        <v>1857</v>
      </c>
    </row>
    <row r="521" spans="1:65" s="192" customFormat="1" x14ac:dyDescent="0.2">
      <c r="B521" s="193"/>
      <c r="D521" s="186" t="s">
        <v>131</v>
      </c>
      <c r="E521" s="194" t="s">
        <v>1</v>
      </c>
      <c r="F521" s="195" t="s">
        <v>1858</v>
      </c>
      <c r="H521" s="196">
        <v>3.5680000000000001</v>
      </c>
      <c r="L521" s="193"/>
      <c r="M521" s="197"/>
      <c r="N521" s="198"/>
      <c r="O521" s="198"/>
      <c r="P521" s="198"/>
      <c r="Q521" s="198"/>
      <c r="R521" s="198"/>
      <c r="S521" s="198"/>
      <c r="T521" s="199"/>
      <c r="AT521" s="194" t="s">
        <v>131</v>
      </c>
      <c r="AU521" s="194" t="s">
        <v>82</v>
      </c>
      <c r="AV521" s="192" t="s">
        <v>82</v>
      </c>
      <c r="AW521" s="192" t="s">
        <v>28</v>
      </c>
      <c r="AX521" s="192" t="s">
        <v>72</v>
      </c>
      <c r="AY521" s="194" t="s">
        <v>124</v>
      </c>
    </row>
    <row r="522" spans="1:65" s="192" customFormat="1" x14ac:dyDescent="0.2">
      <c r="B522" s="193"/>
      <c r="D522" s="186" t="s">
        <v>131</v>
      </c>
      <c r="E522" s="194" t="s">
        <v>1</v>
      </c>
      <c r="F522" s="195" t="s">
        <v>1859</v>
      </c>
      <c r="H522" s="196">
        <v>0.97799999999999998</v>
      </c>
      <c r="L522" s="193"/>
      <c r="M522" s="197"/>
      <c r="N522" s="198"/>
      <c r="O522" s="198"/>
      <c r="P522" s="198"/>
      <c r="Q522" s="198"/>
      <c r="R522" s="198"/>
      <c r="S522" s="198"/>
      <c r="T522" s="199"/>
      <c r="AT522" s="194" t="s">
        <v>131</v>
      </c>
      <c r="AU522" s="194" t="s">
        <v>82</v>
      </c>
      <c r="AV522" s="192" t="s">
        <v>82</v>
      </c>
      <c r="AW522" s="192" t="s">
        <v>28</v>
      </c>
      <c r="AX522" s="192" t="s">
        <v>72</v>
      </c>
      <c r="AY522" s="194" t="s">
        <v>124</v>
      </c>
    </row>
    <row r="523" spans="1:65" s="210" customFormat="1" x14ac:dyDescent="0.2">
      <c r="B523" s="211"/>
      <c r="D523" s="186" t="s">
        <v>131</v>
      </c>
      <c r="E523" s="212" t="s">
        <v>1</v>
      </c>
      <c r="F523" s="213" t="s">
        <v>140</v>
      </c>
      <c r="H523" s="214">
        <v>4.5460000000000003</v>
      </c>
      <c r="L523" s="211"/>
      <c r="M523" s="215"/>
      <c r="N523" s="216"/>
      <c r="O523" s="216"/>
      <c r="P523" s="216"/>
      <c r="Q523" s="216"/>
      <c r="R523" s="216"/>
      <c r="S523" s="216"/>
      <c r="T523" s="217"/>
      <c r="AT523" s="212" t="s">
        <v>131</v>
      </c>
      <c r="AU523" s="212" t="s">
        <v>82</v>
      </c>
      <c r="AV523" s="210" t="s">
        <v>129</v>
      </c>
      <c r="AW523" s="210" t="s">
        <v>28</v>
      </c>
      <c r="AX523" s="210" t="s">
        <v>80</v>
      </c>
      <c r="AY523" s="212" t="s">
        <v>124</v>
      </c>
    </row>
    <row r="524" spans="1:65" s="99" customFormat="1" ht="21.75" customHeight="1" x14ac:dyDescent="0.2">
      <c r="A524" s="100"/>
      <c r="B524" s="97"/>
      <c r="C524" s="173" t="s">
        <v>671</v>
      </c>
      <c r="D524" s="173" t="s">
        <v>125</v>
      </c>
      <c r="E524" s="174" t="s">
        <v>1860</v>
      </c>
      <c r="F524" s="175" t="s">
        <v>1861</v>
      </c>
      <c r="G524" s="176" t="s">
        <v>181</v>
      </c>
      <c r="H524" s="177">
        <v>35.902000000000001</v>
      </c>
      <c r="I524" s="86">
        <v>0</v>
      </c>
      <c r="J524" s="178">
        <f>ROUND(I524*H524,2)</f>
        <v>0</v>
      </c>
      <c r="K524" s="179"/>
      <c r="L524" s="97"/>
      <c r="M524" s="180" t="s">
        <v>1</v>
      </c>
      <c r="N524" s="181" t="s">
        <v>37</v>
      </c>
      <c r="O524" s="182">
        <v>0.8</v>
      </c>
      <c r="P524" s="182">
        <f>O524*H524</f>
        <v>28.721600000000002</v>
      </c>
      <c r="Q524" s="182">
        <v>0</v>
      </c>
      <c r="R524" s="182">
        <f>Q524*H524</f>
        <v>0</v>
      </c>
      <c r="S524" s="182">
        <v>0</v>
      </c>
      <c r="T524" s="183">
        <f>S524*H524</f>
        <v>0</v>
      </c>
      <c r="U524" s="100"/>
      <c r="V524" s="100"/>
      <c r="W524" s="100"/>
      <c r="X524" s="100"/>
      <c r="Y524" s="100"/>
      <c r="Z524" s="100"/>
      <c r="AA524" s="100"/>
      <c r="AB524" s="100"/>
      <c r="AC524" s="100"/>
      <c r="AD524" s="100"/>
      <c r="AE524" s="100"/>
      <c r="AR524" s="184" t="s">
        <v>129</v>
      </c>
      <c r="AT524" s="184" t="s">
        <v>125</v>
      </c>
      <c r="AU524" s="184" t="s">
        <v>82</v>
      </c>
      <c r="AY524" s="88" t="s">
        <v>124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88" t="s">
        <v>80</v>
      </c>
      <c r="BK524" s="185">
        <f>ROUND(I524*H524,2)</f>
        <v>0</v>
      </c>
      <c r="BL524" s="88" t="s">
        <v>129</v>
      </c>
      <c r="BM524" s="184" t="s">
        <v>1862</v>
      </c>
    </row>
    <row r="525" spans="1:65" s="192" customFormat="1" x14ac:dyDescent="0.2">
      <c r="B525" s="193"/>
      <c r="D525" s="186" t="s">
        <v>131</v>
      </c>
      <c r="E525" s="194" t="s">
        <v>1</v>
      </c>
      <c r="F525" s="195" t="s">
        <v>1863</v>
      </c>
      <c r="H525" s="196">
        <v>27.376000000000001</v>
      </c>
      <c r="L525" s="193"/>
      <c r="M525" s="197"/>
      <c r="N525" s="198"/>
      <c r="O525" s="198"/>
      <c r="P525" s="198"/>
      <c r="Q525" s="198"/>
      <c r="R525" s="198"/>
      <c r="S525" s="198"/>
      <c r="T525" s="199"/>
      <c r="AT525" s="194" t="s">
        <v>131</v>
      </c>
      <c r="AU525" s="194" t="s">
        <v>82</v>
      </c>
      <c r="AV525" s="192" t="s">
        <v>82</v>
      </c>
      <c r="AW525" s="192" t="s">
        <v>28</v>
      </c>
      <c r="AX525" s="192" t="s">
        <v>72</v>
      </c>
      <c r="AY525" s="194" t="s">
        <v>124</v>
      </c>
    </row>
    <row r="526" spans="1:65" s="192" customFormat="1" x14ac:dyDescent="0.2">
      <c r="B526" s="193"/>
      <c r="D526" s="186" t="s">
        <v>131</v>
      </c>
      <c r="E526" s="194" t="s">
        <v>1</v>
      </c>
      <c r="F526" s="195" t="s">
        <v>1864</v>
      </c>
      <c r="H526" s="196">
        <v>8.5259999999999998</v>
      </c>
      <c r="L526" s="193"/>
      <c r="M526" s="197"/>
      <c r="N526" s="198"/>
      <c r="O526" s="198"/>
      <c r="P526" s="198"/>
      <c r="Q526" s="198"/>
      <c r="R526" s="198"/>
      <c r="S526" s="198"/>
      <c r="T526" s="199"/>
      <c r="AT526" s="194" t="s">
        <v>131</v>
      </c>
      <c r="AU526" s="194" t="s">
        <v>82</v>
      </c>
      <c r="AV526" s="192" t="s">
        <v>82</v>
      </c>
      <c r="AW526" s="192" t="s">
        <v>28</v>
      </c>
      <c r="AX526" s="192" t="s">
        <v>72</v>
      </c>
      <c r="AY526" s="194" t="s">
        <v>124</v>
      </c>
    </row>
    <row r="527" spans="1:65" s="210" customFormat="1" x14ac:dyDescent="0.2">
      <c r="B527" s="211"/>
      <c r="D527" s="186" t="s">
        <v>131</v>
      </c>
      <c r="E527" s="212" t="s">
        <v>1</v>
      </c>
      <c r="F527" s="213" t="s">
        <v>140</v>
      </c>
      <c r="H527" s="214">
        <v>35.902000000000001</v>
      </c>
      <c r="L527" s="211"/>
      <c r="M527" s="215"/>
      <c r="N527" s="216"/>
      <c r="O527" s="216"/>
      <c r="P527" s="216"/>
      <c r="Q527" s="216"/>
      <c r="R527" s="216"/>
      <c r="S527" s="216"/>
      <c r="T527" s="217"/>
      <c r="AT527" s="212" t="s">
        <v>131</v>
      </c>
      <c r="AU527" s="212" t="s">
        <v>82</v>
      </c>
      <c r="AV527" s="210" t="s">
        <v>129</v>
      </c>
      <c r="AW527" s="210" t="s">
        <v>28</v>
      </c>
      <c r="AX527" s="210" t="s">
        <v>80</v>
      </c>
      <c r="AY527" s="212" t="s">
        <v>124</v>
      </c>
    </row>
    <row r="528" spans="1:65" s="99" customFormat="1" ht="21.75" customHeight="1" x14ac:dyDescent="0.2">
      <c r="A528" s="100"/>
      <c r="B528" s="97"/>
      <c r="C528" s="173" t="s">
        <v>676</v>
      </c>
      <c r="D528" s="173" t="s">
        <v>125</v>
      </c>
      <c r="E528" s="174" t="s">
        <v>286</v>
      </c>
      <c r="F528" s="175" t="s">
        <v>287</v>
      </c>
      <c r="G528" s="176" t="s">
        <v>181</v>
      </c>
      <c r="H528" s="177">
        <v>6.96</v>
      </c>
      <c r="I528" s="86">
        <v>0</v>
      </c>
      <c r="J528" s="178">
        <f>ROUND(I528*H528,2)</f>
        <v>0</v>
      </c>
      <c r="K528" s="179"/>
      <c r="L528" s="97"/>
      <c r="M528" s="180" t="s">
        <v>1</v>
      </c>
      <c r="N528" s="181" t="s">
        <v>37</v>
      </c>
      <c r="O528" s="182">
        <v>2.2599999999999998</v>
      </c>
      <c r="P528" s="182">
        <f>O528*H528</f>
        <v>15.729599999999998</v>
      </c>
      <c r="Q528" s="182">
        <v>0</v>
      </c>
      <c r="R528" s="182">
        <f>Q528*H528</f>
        <v>0</v>
      </c>
      <c r="S528" s="182">
        <v>0</v>
      </c>
      <c r="T528" s="183">
        <f>S528*H528</f>
        <v>0</v>
      </c>
      <c r="U528" s="100"/>
      <c r="V528" s="100"/>
      <c r="W528" s="100"/>
      <c r="X528" s="100"/>
      <c r="Y528" s="100"/>
      <c r="Z528" s="100"/>
      <c r="AA528" s="100"/>
      <c r="AB528" s="100"/>
      <c r="AC528" s="100"/>
      <c r="AD528" s="100"/>
      <c r="AE528" s="100"/>
      <c r="AR528" s="184" t="s">
        <v>129</v>
      </c>
      <c r="AT528" s="184" t="s">
        <v>125</v>
      </c>
      <c r="AU528" s="184" t="s">
        <v>82</v>
      </c>
      <c r="AY528" s="88" t="s">
        <v>124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88" t="s">
        <v>80</v>
      </c>
      <c r="BK528" s="185">
        <f>ROUND(I528*H528,2)</f>
        <v>0</v>
      </c>
      <c r="BL528" s="88" t="s">
        <v>129</v>
      </c>
      <c r="BM528" s="184" t="s">
        <v>1865</v>
      </c>
    </row>
    <row r="529" spans="1:65" s="192" customFormat="1" x14ac:dyDescent="0.2">
      <c r="B529" s="193"/>
      <c r="D529" s="186" t="s">
        <v>131</v>
      </c>
      <c r="E529" s="194" t="s">
        <v>1</v>
      </c>
      <c r="F529" s="195" t="s">
        <v>1866</v>
      </c>
      <c r="H529" s="196">
        <v>6.96</v>
      </c>
      <c r="L529" s="193"/>
      <c r="M529" s="197"/>
      <c r="N529" s="198"/>
      <c r="O529" s="198"/>
      <c r="P529" s="198"/>
      <c r="Q529" s="198"/>
      <c r="R529" s="198"/>
      <c r="S529" s="198"/>
      <c r="T529" s="199"/>
      <c r="AT529" s="194" t="s">
        <v>131</v>
      </c>
      <c r="AU529" s="194" t="s">
        <v>82</v>
      </c>
      <c r="AV529" s="192" t="s">
        <v>82</v>
      </c>
      <c r="AW529" s="192" t="s">
        <v>28</v>
      </c>
      <c r="AX529" s="192" t="s">
        <v>72</v>
      </c>
      <c r="AY529" s="194" t="s">
        <v>124</v>
      </c>
    </row>
    <row r="530" spans="1:65" s="210" customFormat="1" x14ac:dyDescent="0.2">
      <c r="B530" s="211"/>
      <c r="D530" s="186" t="s">
        <v>131</v>
      </c>
      <c r="E530" s="212" t="s">
        <v>1</v>
      </c>
      <c r="F530" s="213" t="s">
        <v>140</v>
      </c>
      <c r="H530" s="214">
        <v>6.96</v>
      </c>
      <c r="L530" s="211"/>
      <c r="M530" s="215"/>
      <c r="N530" s="216"/>
      <c r="O530" s="216"/>
      <c r="P530" s="216"/>
      <c r="Q530" s="216"/>
      <c r="R530" s="216"/>
      <c r="S530" s="216"/>
      <c r="T530" s="217"/>
      <c r="AT530" s="212" t="s">
        <v>131</v>
      </c>
      <c r="AU530" s="212" t="s">
        <v>82</v>
      </c>
      <c r="AV530" s="210" t="s">
        <v>129</v>
      </c>
      <c r="AW530" s="210" t="s">
        <v>28</v>
      </c>
      <c r="AX530" s="210" t="s">
        <v>80</v>
      </c>
      <c r="AY530" s="212" t="s">
        <v>124</v>
      </c>
    </row>
    <row r="531" spans="1:65" s="99" customFormat="1" ht="21.75" customHeight="1" x14ac:dyDescent="0.2">
      <c r="A531" s="100"/>
      <c r="B531" s="97"/>
      <c r="C531" s="173" t="s">
        <v>681</v>
      </c>
      <c r="D531" s="173" t="s">
        <v>125</v>
      </c>
      <c r="E531" s="174" t="s">
        <v>241</v>
      </c>
      <c r="F531" s="175" t="s">
        <v>242</v>
      </c>
      <c r="G531" s="176" t="s">
        <v>181</v>
      </c>
      <c r="H531" s="177">
        <v>0.48</v>
      </c>
      <c r="I531" s="86">
        <v>0</v>
      </c>
      <c r="J531" s="178">
        <f>ROUND(I531*H531,2)</f>
        <v>0</v>
      </c>
      <c r="K531" s="179"/>
      <c r="L531" s="97"/>
      <c r="M531" s="180" t="s">
        <v>1</v>
      </c>
      <c r="N531" s="181" t="s">
        <v>37</v>
      </c>
      <c r="O531" s="182">
        <v>4.4930000000000003</v>
      </c>
      <c r="P531" s="182">
        <f>O531*H531</f>
        <v>2.1566399999999999</v>
      </c>
      <c r="Q531" s="182">
        <v>0</v>
      </c>
      <c r="R531" s="182">
        <f>Q531*H531</f>
        <v>0</v>
      </c>
      <c r="S531" s="182">
        <v>0</v>
      </c>
      <c r="T531" s="183">
        <f>S531*H531</f>
        <v>0</v>
      </c>
      <c r="U531" s="100"/>
      <c r="V531" s="100"/>
      <c r="W531" s="100"/>
      <c r="X531" s="100"/>
      <c r="Y531" s="100"/>
      <c r="Z531" s="100"/>
      <c r="AA531" s="100"/>
      <c r="AB531" s="100"/>
      <c r="AC531" s="100"/>
      <c r="AD531" s="100"/>
      <c r="AE531" s="100"/>
      <c r="AR531" s="184" t="s">
        <v>129</v>
      </c>
      <c r="AT531" s="184" t="s">
        <v>125</v>
      </c>
      <c r="AU531" s="184" t="s">
        <v>82</v>
      </c>
      <c r="AY531" s="88" t="s">
        <v>124</v>
      </c>
      <c r="BE531" s="185">
        <f>IF(N531="základní",J531,0)</f>
        <v>0</v>
      </c>
      <c r="BF531" s="185">
        <f>IF(N531="snížená",J531,0)</f>
        <v>0</v>
      </c>
      <c r="BG531" s="185">
        <f>IF(N531="zákl. přenesená",J531,0)</f>
        <v>0</v>
      </c>
      <c r="BH531" s="185">
        <f>IF(N531="sníž. přenesená",J531,0)</f>
        <v>0</v>
      </c>
      <c r="BI531" s="185">
        <f>IF(N531="nulová",J531,0)</f>
        <v>0</v>
      </c>
      <c r="BJ531" s="88" t="s">
        <v>80</v>
      </c>
      <c r="BK531" s="185">
        <f>ROUND(I531*H531,2)</f>
        <v>0</v>
      </c>
      <c r="BL531" s="88" t="s">
        <v>129</v>
      </c>
      <c r="BM531" s="184" t="s">
        <v>1867</v>
      </c>
    </row>
    <row r="532" spans="1:65" s="192" customFormat="1" x14ac:dyDescent="0.2">
      <c r="B532" s="193"/>
      <c r="D532" s="186" t="s">
        <v>131</v>
      </c>
      <c r="E532" s="194" t="s">
        <v>1</v>
      </c>
      <c r="F532" s="195" t="s">
        <v>1868</v>
      </c>
      <c r="H532" s="196">
        <v>0.48</v>
      </c>
      <c r="L532" s="193"/>
      <c r="M532" s="197"/>
      <c r="N532" s="198"/>
      <c r="O532" s="198"/>
      <c r="P532" s="198"/>
      <c r="Q532" s="198"/>
      <c r="R532" s="198"/>
      <c r="S532" s="198"/>
      <c r="T532" s="199"/>
      <c r="AT532" s="194" t="s">
        <v>131</v>
      </c>
      <c r="AU532" s="194" t="s">
        <v>82</v>
      </c>
      <c r="AV532" s="192" t="s">
        <v>82</v>
      </c>
      <c r="AW532" s="192" t="s">
        <v>28</v>
      </c>
      <c r="AX532" s="192" t="s">
        <v>80</v>
      </c>
      <c r="AY532" s="194" t="s">
        <v>124</v>
      </c>
    </row>
    <row r="533" spans="1:65" s="99" customFormat="1" ht="21.75" customHeight="1" x14ac:dyDescent="0.2">
      <c r="A533" s="100"/>
      <c r="B533" s="97"/>
      <c r="C533" s="173" t="s">
        <v>686</v>
      </c>
      <c r="D533" s="173" t="s">
        <v>125</v>
      </c>
      <c r="E533" s="174" t="s">
        <v>433</v>
      </c>
      <c r="F533" s="175" t="s">
        <v>434</v>
      </c>
      <c r="G533" s="176" t="s">
        <v>128</v>
      </c>
      <c r="H533" s="177">
        <v>99.2</v>
      </c>
      <c r="I533" s="86">
        <v>0</v>
      </c>
      <c r="J533" s="178">
        <f>ROUND(I533*H533,2)</f>
        <v>0</v>
      </c>
      <c r="K533" s="179"/>
      <c r="L533" s="97"/>
      <c r="M533" s="180" t="s">
        <v>1</v>
      </c>
      <c r="N533" s="181" t="s">
        <v>37</v>
      </c>
      <c r="O533" s="182">
        <v>0.109</v>
      </c>
      <c r="P533" s="182">
        <f>O533*H533</f>
        <v>10.812800000000001</v>
      </c>
      <c r="Q533" s="182">
        <v>5.9000000000000003E-4</v>
      </c>
      <c r="R533" s="182">
        <f>Q533*H533</f>
        <v>5.8528000000000004E-2</v>
      </c>
      <c r="S533" s="182">
        <v>0</v>
      </c>
      <c r="T533" s="183">
        <f>S533*H533</f>
        <v>0</v>
      </c>
      <c r="U533" s="100"/>
      <c r="V533" s="100"/>
      <c r="W533" s="100"/>
      <c r="X533" s="100"/>
      <c r="Y533" s="100"/>
      <c r="Z533" s="100"/>
      <c r="AA533" s="100"/>
      <c r="AB533" s="100"/>
      <c r="AC533" s="100"/>
      <c r="AD533" s="100"/>
      <c r="AE533" s="100"/>
      <c r="AR533" s="184" t="s">
        <v>129</v>
      </c>
      <c r="AT533" s="184" t="s">
        <v>125</v>
      </c>
      <c r="AU533" s="184" t="s">
        <v>82</v>
      </c>
      <c r="AY533" s="88" t="s">
        <v>124</v>
      </c>
      <c r="BE533" s="185">
        <f>IF(N533="základní",J533,0)</f>
        <v>0</v>
      </c>
      <c r="BF533" s="185">
        <f>IF(N533="snížená",J533,0)</f>
        <v>0</v>
      </c>
      <c r="BG533" s="185">
        <f>IF(N533="zákl. přenesená",J533,0)</f>
        <v>0</v>
      </c>
      <c r="BH533" s="185">
        <f>IF(N533="sníž. přenesená",J533,0)</f>
        <v>0</v>
      </c>
      <c r="BI533" s="185">
        <f>IF(N533="nulová",J533,0)</f>
        <v>0</v>
      </c>
      <c r="BJ533" s="88" t="s">
        <v>80</v>
      </c>
      <c r="BK533" s="185">
        <f>ROUND(I533*H533,2)</f>
        <v>0</v>
      </c>
      <c r="BL533" s="88" t="s">
        <v>129</v>
      </c>
      <c r="BM533" s="184" t="s">
        <v>1869</v>
      </c>
    </row>
    <row r="534" spans="1:65" s="192" customFormat="1" x14ac:dyDescent="0.2">
      <c r="B534" s="193"/>
      <c r="D534" s="186" t="s">
        <v>131</v>
      </c>
      <c r="E534" s="194" t="s">
        <v>1</v>
      </c>
      <c r="F534" s="195" t="s">
        <v>1870</v>
      </c>
      <c r="H534" s="196">
        <v>99.2</v>
      </c>
      <c r="L534" s="193"/>
      <c r="M534" s="197"/>
      <c r="N534" s="198"/>
      <c r="O534" s="198"/>
      <c r="P534" s="198"/>
      <c r="Q534" s="198"/>
      <c r="R534" s="198"/>
      <c r="S534" s="198"/>
      <c r="T534" s="199"/>
      <c r="AT534" s="194" t="s">
        <v>131</v>
      </c>
      <c r="AU534" s="194" t="s">
        <v>82</v>
      </c>
      <c r="AV534" s="192" t="s">
        <v>82</v>
      </c>
      <c r="AW534" s="192" t="s">
        <v>28</v>
      </c>
      <c r="AX534" s="192" t="s">
        <v>80</v>
      </c>
      <c r="AY534" s="194" t="s">
        <v>124</v>
      </c>
    </row>
    <row r="535" spans="1:65" s="99" customFormat="1" ht="21.75" customHeight="1" x14ac:dyDescent="0.2">
      <c r="A535" s="100"/>
      <c r="B535" s="97"/>
      <c r="C535" s="173" t="s">
        <v>690</v>
      </c>
      <c r="D535" s="173" t="s">
        <v>125</v>
      </c>
      <c r="E535" s="174" t="s">
        <v>444</v>
      </c>
      <c r="F535" s="175" t="s">
        <v>445</v>
      </c>
      <c r="G535" s="176" t="s">
        <v>128</v>
      </c>
      <c r="H535" s="177">
        <v>99.2</v>
      </c>
      <c r="I535" s="86">
        <v>0</v>
      </c>
      <c r="J535" s="178">
        <f>ROUND(I535*H535,2)</f>
        <v>0</v>
      </c>
      <c r="K535" s="179"/>
      <c r="L535" s="97"/>
      <c r="M535" s="180" t="s">
        <v>1</v>
      </c>
      <c r="N535" s="181" t="s">
        <v>37</v>
      </c>
      <c r="O535" s="182">
        <v>0.106</v>
      </c>
      <c r="P535" s="182">
        <f>O535*H535</f>
        <v>10.5152</v>
      </c>
      <c r="Q535" s="182">
        <v>0</v>
      </c>
      <c r="R535" s="182">
        <f>Q535*H535</f>
        <v>0</v>
      </c>
      <c r="S535" s="182">
        <v>0</v>
      </c>
      <c r="T535" s="183">
        <f>S535*H535</f>
        <v>0</v>
      </c>
      <c r="U535" s="100"/>
      <c r="V535" s="100"/>
      <c r="W535" s="100"/>
      <c r="X535" s="100"/>
      <c r="Y535" s="100"/>
      <c r="Z535" s="100"/>
      <c r="AA535" s="100"/>
      <c r="AB535" s="100"/>
      <c r="AC535" s="100"/>
      <c r="AD535" s="100"/>
      <c r="AE535" s="100"/>
      <c r="AR535" s="184" t="s">
        <v>129</v>
      </c>
      <c r="AT535" s="184" t="s">
        <v>125</v>
      </c>
      <c r="AU535" s="184" t="s">
        <v>82</v>
      </c>
      <c r="AY535" s="88" t="s">
        <v>124</v>
      </c>
      <c r="BE535" s="185">
        <f>IF(N535="základní",J535,0)</f>
        <v>0</v>
      </c>
      <c r="BF535" s="185">
        <f>IF(N535="snížená",J535,0)</f>
        <v>0</v>
      </c>
      <c r="BG535" s="185">
        <f>IF(N535="zákl. přenesená",J535,0)</f>
        <v>0</v>
      </c>
      <c r="BH535" s="185">
        <f>IF(N535="sníž. přenesená",J535,0)</f>
        <v>0</v>
      </c>
      <c r="BI535" s="185">
        <f>IF(N535="nulová",J535,0)</f>
        <v>0</v>
      </c>
      <c r="BJ535" s="88" t="s">
        <v>80</v>
      </c>
      <c r="BK535" s="185">
        <f>ROUND(I535*H535,2)</f>
        <v>0</v>
      </c>
      <c r="BL535" s="88" t="s">
        <v>129</v>
      </c>
      <c r="BM535" s="184" t="s">
        <v>1871</v>
      </c>
    </row>
    <row r="536" spans="1:65" s="192" customFormat="1" x14ac:dyDescent="0.2">
      <c r="B536" s="193"/>
      <c r="D536" s="186" t="s">
        <v>131</v>
      </c>
      <c r="E536" s="194" t="s">
        <v>1</v>
      </c>
      <c r="F536" s="195" t="s">
        <v>1872</v>
      </c>
      <c r="H536" s="196">
        <v>99.2</v>
      </c>
      <c r="I536" s="278"/>
      <c r="L536" s="193"/>
      <c r="M536" s="197"/>
      <c r="N536" s="198"/>
      <c r="O536" s="198"/>
      <c r="P536" s="198"/>
      <c r="Q536" s="198"/>
      <c r="R536" s="198"/>
      <c r="S536" s="198"/>
      <c r="T536" s="199"/>
      <c r="AT536" s="194" t="s">
        <v>131</v>
      </c>
      <c r="AU536" s="194" t="s">
        <v>82</v>
      </c>
      <c r="AV536" s="192" t="s">
        <v>82</v>
      </c>
      <c r="AW536" s="192" t="s">
        <v>28</v>
      </c>
      <c r="AX536" s="192" t="s">
        <v>80</v>
      </c>
      <c r="AY536" s="194" t="s">
        <v>124</v>
      </c>
    </row>
    <row r="537" spans="1:65" s="99" customFormat="1" ht="16.5" customHeight="1" x14ac:dyDescent="0.2">
      <c r="A537" s="100"/>
      <c r="B537" s="97"/>
      <c r="C537" s="173" t="s">
        <v>700</v>
      </c>
      <c r="D537" s="173" t="s">
        <v>125</v>
      </c>
      <c r="E537" s="174" t="s">
        <v>449</v>
      </c>
      <c r="F537" s="175" t="s">
        <v>450</v>
      </c>
      <c r="G537" s="176" t="s">
        <v>181</v>
      </c>
      <c r="H537" s="177">
        <v>8.8040000000000003</v>
      </c>
      <c r="I537" s="86">
        <v>0</v>
      </c>
      <c r="J537" s="178">
        <f>ROUND(I537*H537,2)</f>
        <v>0</v>
      </c>
      <c r="K537" s="179"/>
      <c r="L537" s="97"/>
      <c r="M537" s="180" t="s">
        <v>1</v>
      </c>
      <c r="N537" s="181" t="s">
        <v>37</v>
      </c>
      <c r="O537" s="182">
        <v>1.3169999999999999</v>
      </c>
      <c r="P537" s="182">
        <f>O537*H537</f>
        <v>11.594868</v>
      </c>
      <c r="Q537" s="182">
        <v>0</v>
      </c>
      <c r="R537" s="182">
        <f>Q537*H537</f>
        <v>0</v>
      </c>
      <c r="S537" s="182">
        <v>0</v>
      </c>
      <c r="T537" s="183">
        <f>S537*H537</f>
        <v>0</v>
      </c>
      <c r="U537" s="100"/>
      <c r="V537" s="100"/>
      <c r="W537" s="100"/>
      <c r="X537" s="100"/>
      <c r="Y537" s="100"/>
      <c r="Z537" s="100"/>
      <c r="AA537" s="100"/>
      <c r="AB537" s="100"/>
      <c r="AC537" s="100"/>
      <c r="AD537" s="100"/>
      <c r="AE537" s="100"/>
      <c r="AR537" s="184" t="s">
        <v>129</v>
      </c>
      <c r="AT537" s="184" t="s">
        <v>125</v>
      </c>
      <c r="AU537" s="184" t="s">
        <v>82</v>
      </c>
      <c r="AY537" s="88" t="s">
        <v>124</v>
      </c>
      <c r="BE537" s="185">
        <f>IF(N537="základní",J537,0)</f>
        <v>0</v>
      </c>
      <c r="BF537" s="185">
        <f>IF(N537="snížená",J537,0)</f>
        <v>0</v>
      </c>
      <c r="BG537" s="185">
        <f>IF(N537="zákl. přenesená",J537,0)</f>
        <v>0</v>
      </c>
      <c r="BH537" s="185">
        <f>IF(N537="sníž. přenesená",J537,0)</f>
        <v>0</v>
      </c>
      <c r="BI537" s="185">
        <f>IF(N537="nulová",J537,0)</f>
        <v>0</v>
      </c>
      <c r="BJ537" s="88" t="s">
        <v>80</v>
      </c>
      <c r="BK537" s="185">
        <f>ROUND(I537*H537,2)</f>
        <v>0</v>
      </c>
      <c r="BL537" s="88" t="s">
        <v>129</v>
      </c>
      <c r="BM537" s="184" t="s">
        <v>1873</v>
      </c>
    </row>
    <row r="538" spans="1:65" s="192" customFormat="1" x14ac:dyDescent="0.2">
      <c r="B538" s="193"/>
      <c r="D538" s="186" t="s">
        <v>131</v>
      </c>
      <c r="E538" s="194" t="s">
        <v>1</v>
      </c>
      <c r="F538" s="195" t="s">
        <v>1874</v>
      </c>
      <c r="H538" s="196">
        <v>6.44</v>
      </c>
      <c r="L538" s="193"/>
      <c r="M538" s="197"/>
      <c r="N538" s="198"/>
      <c r="O538" s="198"/>
      <c r="P538" s="198"/>
      <c r="Q538" s="198"/>
      <c r="R538" s="198"/>
      <c r="S538" s="198"/>
      <c r="T538" s="199"/>
      <c r="AT538" s="194" t="s">
        <v>131</v>
      </c>
      <c r="AU538" s="194" t="s">
        <v>82</v>
      </c>
      <c r="AV538" s="192" t="s">
        <v>82</v>
      </c>
      <c r="AW538" s="192" t="s">
        <v>28</v>
      </c>
      <c r="AX538" s="192" t="s">
        <v>72</v>
      </c>
      <c r="AY538" s="194" t="s">
        <v>124</v>
      </c>
    </row>
    <row r="539" spans="1:65" s="192" customFormat="1" x14ac:dyDescent="0.2">
      <c r="B539" s="193"/>
      <c r="D539" s="186" t="s">
        <v>131</v>
      </c>
      <c r="E539" s="194" t="s">
        <v>1</v>
      </c>
      <c r="F539" s="195" t="s">
        <v>1875</v>
      </c>
      <c r="H539" s="196">
        <v>2.3639999999999999</v>
      </c>
      <c r="L539" s="193"/>
      <c r="M539" s="197"/>
      <c r="N539" s="198"/>
      <c r="O539" s="198"/>
      <c r="P539" s="198"/>
      <c r="Q539" s="198"/>
      <c r="R539" s="198"/>
      <c r="S539" s="198"/>
      <c r="T539" s="199"/>
      <c r="AT539" s="194" t="s">
        <v>131</v>
      </c>
      <c r="AU539" s="194" t="s">
        <v>82</v>
      </c>
      <c r="AV539" s="192" t="s">
        <v>82</v>
      </c>
      <c r="AW539" s="192" t="s">
        <v>28</v>
      </c>
      <c r="AX539" s="192" t="s">
        <v>72</v>
      </c>
      <c r="AY539" s="194" t="s">
        <v>124</v>
      </c>
    </row>
    <row r="540" spans="1:65" s="210" customFormat="1" x14ac:dyDescent="0.2">
      <c r="B540" s="211"/>
      <c r="D540" s="186" t="s">
        <v>131</v>
      </c>
      <c r="E540" s="212" t="s">
        <v>1</v>
      </c>
      <c r="F540" s="213" t="s">
        <v>140</v>
      </c>
      <c r="H540" s="214">
        <v>8.8040000000000003</v>
      </c>
      <c r="L540" s="211"/>
      <c r="M540" s="215"/>
      <c r="N540" s="216"/>
      <c r="O540" s="216"/>
      <c r="P540" s="216"/>
      <c r="Q540" s="216"/>
      <c r="R540" s="216"/>
      <c r="S540" s="216"/>
      <c r="T540" s="217"/>
      <c r="AT540" s="212" t="s">
        <v>131</v>
      </c>
      <c r="AU540" s="212" t="s">
        <v>82</v>
      </c>
      <c r="AV540" s="210" t="s">
        <v>129</v>
      </c>
      <c r="AW540" s="210" t="s">
        <v>28</v>
      </c>
      <c r="AX540" s="210" t="s">
        <v>80</v>
      </c>
      <c r="AY540" s="212" t="s">
        <v>124</v>
      </c>
    </row>
    <row r="541" spans="1:65" s="99" customFormat="1" ht="21.75" customHeight="1" x14ac:dyDescent="0.2">
      <c r="A541" s="100"/>
      <c r="B541" s="97"/>
      <c r="C541" s="173" t="s">
        <v>710</v>
      </c>
      <c r="D541" s="173" t="s">
        <v>125</v>
      </c>
      <c r="E541" s="174" t="s">
        <v>584</v>
      </c>
      <c r="F541" s="175" t="s">
        <v>585</v>
      </c>
      <c r="G541" s="176" t="s">
        <v>185</v>
      </c>
      <c r="H541" s="177">
        <v>82</v>
      </c>
      <c r="I541" s="86">
        <v>0</v>
      </c>
      <c r="J541" s="178">
        <f>ROUND(I541*H541,2)</f>
        <v>0</v>
      </c>
      <c r="K541" s="179"/>
      <c r="L541" s="97"/>
      <c r="M541" s="180" t="s">
        <v>1</v>
      </c>
      <c r="N541" s="181" t="s">
        <v>37</v>
      </c>
      <c r="O541" s="182">
        <v>7.1999999999999995E-2</v>
      </c>
      <c r="P541" s="182">
        <f>O541*H541</f>
        <v>5.9039999999999999</v>
      </c>
      <c r="Q541" s="182">
        <v>0</v>
      </c>
      <c r="R541" s="182">
        <f>Q541*H541</f>
        <v>0</v>
      </c>
      <c r="S541" s="182">
        <v>0</v>
      </c>
      <c r="T541" s="183">
        <f>S541*H541</f>
        <v>0</v>
      </c>
      <c r="U541" s="100"/>
      <c r="V541" s="100"/>
      <c r="W541" s="100"/>
      <c r="X541" s="100"/>
      <c r="Y541" s="100"/>
      <c r="Z541" s="100"/>
      <c r="AA541" s="100"/>
      <c r="AB541" s="100"/>
      <c r="AC541" s="100"/>
      <c r="AD541" s="100"/>
      <c r="AE541" s="100"/>
      <c r="AR541" s="184" t="s">
        <v>129</v>
      </c>
      <c r="AT541" s="184" t="s">
        <v>125</v>
      </c>
      <c r="AU541" s="184" t="s">
        <v>82</v>
      </c>
      <c r="AY541" s="88" t="s">
        <v>124</v>
      </c>
      <c r="BE541" s="185">
        <f>IF(N541="základní",J541,0)</f>
        <v>0</v>
      </c>
      <c r="BF541" s="185">
        <f>IF(N541="snížená",J541,0)</f>
        <v>0</v>
      </c>
      <c r="BG541" s="185">
        <f>IF(N541="zákl. přenesená",J541,0)</f>
        <v>0</v>
      </c>
      <c r="BH541" s="185">
        <f>IF(N541="sníž. přenesená",J541,0)</f>
        <v>0</v>
      </c>
      <c r="BI541" s="185">
        <f>IF(N541="nulová",J541,0)</f>
        <v>0</v>
      </c>
      <c r="BJ541" s="88" t="s">
        <v>80</v>
      </c>
      <c r="BK541" s="185">
        <f>ROUND(I541*H541,2)</f>
        <v>0</v>
      </c>
      <c r="BL541" s="88" t="s">
        <v>129</v>
      </c>
      <c r="BM541" s="184" t="s">
        <v>1876</v>
      </c>
    </row>
    <row r="542" spans="1:65" s="99" customFormat="1" ht="19.2" x14ac:dyDescent="0.2">
      <c r="A542" s="100"/>
      <c r="B542" s="97"/>
      <c r="C542" s="100"/>
      <c r="D542" s="186" t="s">
        <v>221</v>
      </c>
      <c r="E542" s="100"/>
      <c r="F542" s="187" t="s">
        <v>587</v>
      </c>
      <c r="G542" s="100"/>
      <c r="H542" s="100"/>
      <c r="I542" s="100"/>
      <c r="J542" s="100"/>
      <c r="K542" s="100"/>
      <c r="L542" s="97"/>
      <c r="M542" s="188"/>
      <c r="N542" s="189"/>
      <c r="O542" s="190"/>
      <c r="P542" s="190"/>
      <c r="Q542" s="190"/>
      <c r="R542" s="190"/>
      <c r="S542" s="190"/>
      <c r="T542" s="191"/>
      <c r="U542" s="100"/>
      <c r="V542" s="100"/>
      <c r="W542" s="100"/>
      <c r="X542" s="100"/>
      <c r="Y542" s="100"/>
      <c r="Z542" s="100"/>
      <c r="AA542" s="100"/>
      <c r="AB542" s="100"/>
      <c r="AC542" s="100"/>
      <c r="AD542" s="100"/>
      <c r="AE542" s="100"/>
      <c r="AT542" s="88" t="s">
        <v>221</v>
      </c>
      <c r="AU542" s="88" t="s">
        <v>82</v>
      </c>
    </row>
    <row r="543" spans="1:65" s="192" customFormat="1" x14ac:dyDescent="0.2">
      <c r="B543" s="193"/>
      <c r="D543" s="186" t="s">
        <v>131</v>
      </c>
      <c r="E543" s="194" t="s">
        <v>1</v>
      </c>
      <c r="F543" s="195" t="s">
        <v>661</v>
      </c>
      <c r="H543" s="196">
        <v>82</v>
      </c>
      <c r="L543" s="193"/>
      <c r="M543" s="197"/>
      <c r="N543" s="198"/>
      <c r="O543" s="198"/>
      <c r="P543" s="198"/>
      <c r="Q543" s="198"/>
      <c r="R543" s="198"/>
      <c r="S543" s="198"/>
      <c r="T543" s="199"/>
      <c r="AT543" s="194" t="s">
        <v>131</v>
      </c>
      <c r="AU543" s="194" t="s">
        <v>82</v>
      </c>
      <c r="AV543" s="192" t="s">
        <v>82</v>
      </c>
      <c r="AW543" s="192" t="s">
        <v>28</v>
      </c>
      <c r="AX543" s="192" t="s">
        <v>80</v>
      </c>
      <c r="AY543" s="194" t="s">
        <v>124</v>
      </c>
    </row>
    <row r="544" spans="1:65" s="99" customFormat="1" ht="16.5" customHeight="1" x14ac:dyDescent="0.2">
      <c r="A544" s="100"/>
      <c r="B544" s="97"/>
      <c r="C544" s="218" t="s">
        <v>716</v>
      </c>
      <c r="D544" s="218" t="s">
        <v>467</v>
      </c>
      <c r="E544" s="219" t="s">
        <v>589</v>
      </c>
      <c r="F544" s="220" t="s">
        <v>590</v>
      </c>
      <c r="G544" s="221" t="s">
        <v>185</v>
      </c>
      <c r="H544" s="222">
        <v>82</v>
      </c>
      <c r="I544" s="231">
        <v>0</v>
      </c>
      <c r="J544" s="223">
        <f>ROUND(I544*H544,2)</f>
        <v>0</v>
      </c>
      <c r="K544" s="224"/>
      <c r="L544" s="225"/>
      <c r="M544" s="226" t="s">
        <v>1</v>
      </c>
      <c r="N544" s="227" t="s">
        <v>37</v>
      </c>
      <c r="O544" s="182">
        <v>0</v>
      </c>
      <c r="P544" s="182">
        <f>O544*H544</f>
        <v>0</v>
      </c>
      <c r="Q544" s="182">
        <v>5.5000000000000003E-4</v>
      </c>
      <c r="R544" s="182">
        <f>Q544*H544</f>
        <v>4.5100000000000001E-2</v>
      </c>
      <c r="S544" s="182">
        <v>0</v>
      </c>
      <c r="T544" s="183">
        <f>S544*H544</f>
        <v>0</v>
      </c>
      <c r="U544" s="100"/>
      <c r="V544" s="100"/>
      <c r="W544" s="100"/>
      <c r="X544" s="100"/>
      <c r="Y544" s="100"/>
      <c r="Z544" s="100"/>
      <c r="AA544" s="100"/>
      <c r="AB544" s="100"/>
      <c r="AC544" s="100"/>
      <c r="AD544" s="100"/>
      <c r="AE544" s="100"/>
      <c r="AR544" s="184" t="s">
        <v>178</v>
      </c>
      <c r="AT544" s="184" t="s">
        <v>467</v>
      </c>
      <c r="AU544" s="184" t="s">
        <v>82</v>
      </c>
      <c r="AY544" s="88" t="s">
        <v>124</v>
      </c>
      <c r="BE544" s="185">
        <f>IF(N544="základní",J544,0)</f>
        <v>0</v>
      </c>
      <c r="BF544" s="185">
        <f>IF(N544="snížená",J544,0)</f>
        <v>0</v>
      </c>
      <c r="BG544" s="185">
        <f>IF(N544="zákl. přenesená",J544,0)</f>
        <v>0</v>
      </c>
      <c r="BH544" s="185">
        <f>IF(N544="sníž. přenesená",J544,0)</f>
        <v>0</v>
      </c>
      <c r="BI544" s="185">
        <f>IF(N544="nulová",J544,0)</f>
        <v>0</v>
      </c>
      <c r="BJ544" s="88" t="s">
        <v>80</v>
      </c>
      <c r="BK544" s="185">
        <f>ROUND(I544*H544,2)</f>
        <v>0</v>
      </c>
      <c r="BL544" s="88" t="s">
        <v>129</v>
      </c>
      <c r="BM544" s="184" t="s">
        <v>1877</v>
      </c>
    </row>
    <row r="545" spans="1:65" s="99" customFormat="1" ht="16.5" customHeight="1" x14ac:dyDescent="0.2">
      <c r="A545" s="100"/>
      <c r="B545" s="97"/>
      <c r="C545" s="173" t="s">
        <v>727</v>
      </c>
      <c r="D545" s="173" t="s">
        <v>125</v>
      </c>
      <c r="E545" s="174" t="s">
        <v>594</v>
      </c>
      <c r="F545" s="175" t="s">
        <v>595</v>
      </c>
      <c r="G545" s="176" t="s">
        <v>185</v>
      </c>
      <c r="H545" s="177">
        <v>82</v>
      </c>
      <c r="I545" s="86">
        <v>0</v>
      </c>
      <c r="J545" s="178">
        <f>ROUND(I545*H545,2)</f>
        <v>0</v>
      </c>
      <c r="K545" s="179"/>
      <c r="L545" s="97"/>
      <c r="M545" s="180" t="s">
        <v>1</v>
      </c>
      <c r="N545" s="181" t="s">
        <v>37</v>
      </c>
      <c r="O545" s="182">
        <v>5.5E-2</v>
      </c>
      <c r="P545" s="182">
        <f>O545*H545</f>
        <v>4.51</v>
      </c>
      <c r="Q545" s="182">
        <v>0</v>
      </c>
      <c r="R545" s="182">
        <f>Q545*H545</f>
        <v>0</v>
      </c>
      <c r="S545" s="182">
        <v>0</v>
      </c>
      <c r="T545" s="183">
        <f>S545*H545</f>
        <v>0</v>
      </c>
      <c r="U545" s="100"/>
      <c r="V545" s="100"/>
      <c r="W545" s="100"/>
      <c r="X545" s="100"/>
      <c r="Y545" s="100"/>
      <c r="Z545" s="100"/>
      <c r="AA545" s="100"/>
      <c r="AB545" s="100"/>
      <c r="AC545" s="100"/>
      <c r="AD545" s="100"/>
      <c r="AE545" s="100"/>
      <c r="AR545" s="184" t="s">
        <v>129</v>
      </c>
      <c r="AT545" s="184" t="s">
        <v>125</v>
      </c>
      <c r="AU545" s="184" t="s">
        <v>82</v>
      </c>
      <c r="AY545" s="88" t="s">
        <v>124</v>
      </c>
      <c r="BE545" s="185">
        <f>IF(N545="základní",J545,0)</f>
        <v>0</v>
      </c>
      <c r="BF545" s="185">
        <f>IF(N545="snížená",J545,0)</f>
        <v>0</v>
      </c>
      <c r="BG545" s="185">
        <f>IF(N545="zákl. přenesená",J545,0)</f>
        <v>0</v>
      </c>
      <c r="BH545" s="185">
        <f>IF(N545="sníž. přenesená",J545,0)</f>
        <v>0</v>
      </c>
      <c r="BI545" s="185">
        <f>IF(N545="nulová",J545,0)</f>
        <v>0</v>
      </c>
      <c r="BJ545" s="88" t="s">
        <v>80</v>
      </c>
      <c r="BK545" s="185">
        <f>ROUND(I545*H545,2)</f>
        <v>0</v>
      </c>
      <c r="BL545" s="88" t="s">
        <v>129</v>
      </c>
      <c r="BM545" s="184" t="s">
        <v>1878</v>
      </c>
    </row>
    <row r="546" spans="1:65" s="192" customFormat="1" x14ac:dyDescent="0.2">
      <c r="B546" s="193"/>
      <c r="D546" s="186" t="s">
        <v>131</v>
      </c>
      <c r="E546" s="194" t="s">
        <v>1</v>
      </c>
      <c r="F546" s="195" t="s">
        <v>661</v>
      </c>
      <c r="H546" s="196">
        <v>82</v>
      </c>
      <c r="L546" s="193"/>
      <c r="M546" s="197"/>
      <c r="N546" s="198"/>
      <c r="O546" s="198"/>
      <c r="P546" s="198"/>
      <c r="Q546" s="198"/>
      <c r="R546" s="198"/>
      <c r="S546" s="198"/>
      <c r="T546" s="199"/>
      <c r="AT546" s="194" t="s">
        <v>131</v>
      </c>
      <c r="AU546" s="194" t="s">
        <v>82</v>
      </c>
      <c r="AV546" s="192" t="s">
        <v>82</v>
      </c>
      <c r="AW546" s="192" t="s">
        <v>28</v>
      </c>
      <c r="AX546" s="192" t="s">
        <v>80</v>
      </c>
      <c r="AY546" s="194" t="s">
        <v>124</v>
      </c>
    </row>
    <row r="547" spans="1:65" s="99" customFormat="1" ht="16.5" customHeight="1" x14ac:dyDescent="0.2">
      <c r="A547" s="100"/>
      <c r="B547" s="97"/>
      <c r="C547" s="218" t="s">
        <v>733</v>
      </c>
      <c r="D547" s="218" t="s">
        <v>467</v>
      </c>
      <c r="E547" s="219" t="s">
        <v>599</v>
      </c>
      <c r="F547" s="220" t="s">
        <v>600</v>
      </c>
      <c r="G547" s="221" t="s">
        <v>601</v>
      </c>
      <c r="H547" s="222">
        <v>83.64</v>
      </c>
      <c r="I547" s="231">
        <v>0</v>
      </c>
      <c r="J547" s="223">
        <f>ROUND(I547*H547,2)</f>
        <v>0</v>
      </c>
      <c r="K547" s="224"/>
      <c r="L547" s="225"/>
      <c r="M547" s="226" t="s">
        <v>1</v>
      </c>
      <c r="N547" s="227" t="s">
        <v>37</v>
      </c>
      <c r="O547" s="182">
        <v>0</v>
      </c>
      <c r="P547" s="182">
        <f>O547*H547</f>
        <v>0</v>
      </c>
      <c r="Q547" s="182">
        <v>1E-3</v>
      </c>
      <c r="R547" s="182">
        <f>Q547*H547</f>
        <v>8.3640000000000006E-2</v>
      </c>
      <c r="S547" s="182">
        <v>0</v>
      </c>
      <c r="T547" s="183">
        <f>S547*H547</f>
        <v>0</v>
      </c>
      <c r="U547" s="100"/>
      <c r="V547" s="100"/>
      <c r="W547" s="100"/>
      <c r="X547" s="100"/>
      <c r="Y547" s="100"/>
      <c r="Z547" s="100"/>
      <c r="AA547" s="100"/>
      <c r="AB547" s="100"/>
      <c r="AC547" s="100"/>
      <c r="AD547" s="100"/>
      <c r="AE547" s="100"/>
      <c r="AR547" s="184" t="s">
        <v>178</v>
      </c>
      <c r="AT547" s="184" t="s">
        <v>467</v>
      </c>
      <c r="AU547" s="184" t="s">
        <v>82</v>
      </c>
      <c r="AY547" s="88" t="s">
        <v>124</v>
      </c>
      <c r="BE547" s="185">
        <f>IF(N547="základní",J547,0)</f>
        <v>0</v>
      </c>
      <c r="BF547" s="185">
        <f>IF(N547="snížená",J547,0)</f>
        <v>0</v>
      </c>
      <c r="BG547" s="185">
        <f>IF(N547="zákl. přenesená",J547,0)</f>
        <v>0</v>
      </c>
      <c r="BH547" s="185">
        <f>IF(N547="sníž. přenesená",J547,0)</f>
        <v>0</v>
      </c>
      <c r="BI547" s="185">
        <f>IF(N547="nulová",J547,0)</f>
        <v>0</v>
      </c>
      <c r="BJ547" s="88" t="s">
        <v>80</v>
      </c>
      <c r="BK547" s="185">
        <f>ROUND(I547*H547,2)</f>
        <v>0</v>
      </c>
      <c r="BL547" s="88" t="s">
        <v>129</v>
      </c>
      <c r="BM547" s="184" t="s">
        <v>1879</v>
      </c>
    </row>
    <row r="548" spans="1:65" s="192" customFormat="1" x14ac:dyDescent="0.2">
      <c r="B548" s="193"/>
      <c r="D548" s="186" t="s">
        <v>131</v>
      </c>
      <c r="F548" s="195" t="s">
        <v>1880</v>
      </c>
      <c r="H548" s="196">
        <v>83.64</v>
      </c>
      <c r="L548" s="193"/>
      <c r="M548" s="197"/>
      <c r="N548" s="198"/>
      <c r="O548" s="198"/>
      <c r="P548" s="198"/>
      <c r="Q548" s="198"/>
      <c r="R548" s="198"/>
      <c r="S548" s="198"/>
      <c r="T548" s="199"/>
      <c r="AT548" s="194" t="s">
        <v>131</v>
      </c>
      <c r="AU548" s="194" t="s">
        <v>82</v>
      </c>
      <c r="AV548" s="192" t="s">
        <v>82</v>
      </c>
      <c r="AW548" s="192" t="s">
        <v>3</v>
      </c>
      <c r="AX548" s="192" t="s">
        <v>80</v>
      </c>
      <c r="AY548" s="194" t="s">
        <v>124</v>
      </c>
    </row>
    <row r="549" spans="1:65" s="99" customFormat="1" ht="21.75" customHeight="1" x14ac:dyDescent="0.2">
      <c r="A549" s="100"/>
      <c r="B549" s="97"/>
      <c r="C549" s="173" t="s">
        <v>747</v>
      </c>
      <c r="D549" s="173" t="s">
        <v>125</v>
      </c>
      <c r="E549" s="174" t="s">
        <v>605</v>
      </c>
      <c r="F549" s="175" t="s">
        <v>606</v>
      </c>
      <c r="G549" s="176" t="s">
        <v>185</v>
      </c>
      <c r="H549" s="177">
        <v>82</v>
      </c>
      <c r="I549" s="86">
        <v>0</v>
      </c>
      <c r="J549" s="178">
        <f>ROUND(I549*H549,2)</f>
        <v>0</v>
      </c>
      <c r="K549" s="179"/>
      <c r="L549" s="97"/>
      <c r="M549" s="180" t="s">
        <v>1</v>
      </c>
      <c r="N549" s="181" t="s">
        <v>37</v>
      </c>
      <c r="O549" s="182">
        <v>2.3E-2</v>
      </c>
      <c r="P549" s="182">
        <f>O549*H549</f>
        <v>1.8859999999999999</v>
      </c>
      <c r="Q549" s="182">
        <v>6.9999999999999994E-5</v>
      </c>
      <c r="R549" s="182">
        <f>Q549*H549</f>
        <v>5.7399999999999994E-3</v>
      </c>
      <c r="S549" s="182">
        <v>0</v>
      </c>
      <c r="T549" s="183">
        <f>S549*H549</f>
        <v>0</v>
      </c>
      <c r="U549" s="100"/>
      <c r="V549" s="100"/>
      <c r="W549" s="100"/>
      <c r="X549" s="100"/>
      <c r="Y549" s="100"/>
      <c r="Z549" s="100"/>
      <c r="AA549" s="100"/>
      <c r="AB549" s="100"/>
      <c r="AC549" s="100"/>
      <c r="AD549" s="100"/>
      <c r="AE549" s="100"/>
      <c r="AR549" s="184" t="s">
        <v>129</v>
      </c>
      <c r="AT549" s="184" t="s">
        <v>125</v>
      </c>
      <c r="AU549" s="184" t="s">
        <v>82</v>
      </c>
      <c r="AY549" s="88" t="s">
        <v>124</v>
      </c>
      <c r="BE549" s="185">
        <f>IF(N549="základní",J549,0)</f>
        <v>0</v>
      </c>
      <c r="BF549" s="185">
        <f>IF(N549="snížená",J549,0)</f>
        <v>0</v>
      </c>
      <c r="BG549" s="185">
        <f>IF(N549="zákl. přenesená",J549,0)</f>
        <v>0</v>
      </c>
      <c r="BH549" s="185">
        <f>IF(N549="sníž. přenesená",J549,0)</f>
        <v>0</v>
      </c>
      <c r="BI549" s="185">
        <f>IF(N549="nulová",J549,0)</f>
        <v>0</v>
      </c>
      <c r="BJ549" s="88" t="s">
        <v>80</v>
      </c>
      <c r="BK549" s="185">
        <f>ROUND(I549*H549,2)</f>
        <v>0</v>
      </c>
      <c r="BL549" s="88" t="s">
        <v>129</v>
      </c>
      <c r="BM549" s="184" t="s">
        <v>1881</v>
      </c>
    </row>
    <row r="550" spans="1:65" s="192" customFormat="1" x14ac:dyDescent="0.2">
      <c r="B550" s="193"/>
      <c r="D550" s="186" t="s">
        <v>131</v>
      </c>
      <c r="E550" s="194" t="s">
        <v>1</v>
      </c>
      <c r="F550" s="195" t="s">
        <v>661</v>
      </c>
      <c r="H550" s="196">
        <v>82</v>
      </c>
      <c r="L550" s="193"/>
      <c r="M550" s="197"/>
      <c r="N550" s="198"/>
      <c r="O550" s="198"/>
      <c r="P550" s="198"/>
      <c r="Q550" s="198"/>
      <c r="R550" s="198"/>
      <c r="S550" s="198"/>
      <c r="T550" s="199"/>
      <c r="AT550" s="194" t="s">
        <v>131</v>
      </c>
      <c r="AU550" s="194" t="s">
        <v>82</v>
      </c>
      <c r="AV550" s="192" t="s">
        <v>82</v>
      </c>
      <c r="AW550" s="192" t="s">
        <v>28</v>
      </c>
      <c r="AX550" s="192" t="s">
        <v>80</v>
      </c>
      <c r="AY550" s="194" t="s">
        <v>124</v>
      </c>
    </row>
    <row r="551" spans="1:65" s="99" customFormat="1" ht="21.75" customHeight="1" x14ac:dyDescent="0.2">
      <c r="A551" s="100"/>
      <c r="B551" s="97"/>
      <c r="C551" s="173" t="s">
        <v>750</v>
      </c>
      <c r="D551" s="173" t="s">
        <v>125</v>
      </c>
      <c r="E551" s="174" t="s">
        <v>1882</v>
      </c>
      <c r="F551" s="175" t="s">
        <v>1883</v>
      </c>
      <c r="G551" s="176" t="s">
        <v>185</v>
      </c>
      <c r="H551" s="177">
        <v>85</v>
      </c>
      <c r="I551" s="86">
        <v>0</v>
      </c>
      <c r="J551" s="178">
        <f>ROUND(I551*H551,2)</f>
        <v>0</v>
      </c>
      <c r="K551" s="179"/>
      <c r="L551" s="97"/>
      <c r="M551" s="180" t="s">
        <v>1</v>
      </c>
      <c r="N551" s="181" t="s">
        <v>37</v>
      </c>
      <c r="O551" s="182">
        <v>0.23300000000000001</v>
      </c>
      <c r="P551" s="182">
        <f>O551*H551</f>
        <v>19.805</v>
      </c>
      <c r="Q551" s="182">
        <v>0</v>
      </c>
      <c r="R551" s="182">
        <f>Q551*H551</f>
        <v>0</v>
      </c>
      <c r="S551" s="182">
        <v>0</v>
      </c>
      <c r="T551" s="183">
        <f>S551*H551</f>
        <v>0</v>
      </c>
      <c r="U551" s="100"/>
      <c r="V551" s="100"/>
      <c r="W551" s="100"/>
      <c r="X551" s="100"/>
      <c r="Y551" s="100"/>
      <c r="Z551" s="100"/>
      <c r="AA551" s="100"/>
      <c r="AB551" s="100"/>
      <c r="AC551" s="100"/>
      <c r="AD551" s="100"/>
      <c r="AE551" s="100"/>
      <c r="AR551" s="184" t="s">
        <v>129</v>
      </c>
      <c r="AT551" s="184" t="s">
        <v>125</v>
      </c>
      <c r="AU551" s="184" t="s">
        <v>82</v>
      </c>
      <c r="AY551" s="88" t="s">
        <v>124</v>
      </c>
      <c r="BE551" s="185">
        <f>IF(N551="základní",J551,0)</f>
        <v>0</v>
      </c>
      <c r="BF551" s="185">
        <f>IF(N551="snížená",J551,0)</f>
        <v>0</v>
      </c>
      <c r="BG551" s="185">
        <f>IF(N551="zákl. přenesená",J551,0)</f>
        <v>0</v>
      </c>
      <c r="BH551" s="185">
        <f>IF(N551="sníž. přenesená",J551,0)</f>
        <v>0</v>
      </c>
      <c r="BI551" s="185">
        <f>IF(N551="nulová",J551,0)</f>
        <v>0</v>
      </c>
      <c r="BJ551" s="88" t="s">
        <v>80</v>
      </c>
      <c r="BK551" s="185">
        <f>ROUND(I551*H551,2)</f>
        <v>0</v>
      </c>
      <c r="BL551" s="88" t="s">
        <v>129</v>
      </c>
      <c r="BM551" s="184" t="s">
        <v>1884</v>
      </c>
    </row>
    <row r="552" spans="1:65" s="192" customFormat="1" x14ac:dyDescent="0.2">
      <c r="B552" s="193"/>
      <c r="D552" s="186" t="s">
        <v>131</v>
      </c>
      <c r="E552" s="194" t="s">
        <v>1</v>
      </c>
      <c r="F552" s="195" t="s">
        <v>676</v>
      </c>
      <c r="H552" s="196">
        <v>85</v>
      </c>
      <c r="L552" s="193"/>
      <c r="M552" s="197"/>
      <c r="N552" s="198"/>
      <c r="O552" s="198"/>
      <c r="P552" s="198"/>
      <c r="Q552" s="198"/>
      <c r="R552" s="198"/>
      <c r="S552" s="198"/>
      <c r="T552" s="199"/>
      <c r="AT552" s="194" t="s">
        <v>131</v>
      </c>
      <c r="AU552" s="194" t="s">
        <v>82</v>
      </c>
      <c r="AV552" s="192" t="s">
        <v>82</v>
      </c>
      <c r="AW552" s="192" t="s">
        <v>28</v>
      </c>
      <c r="AX552" s="192" t="s">
        <v>80</v>
      </c>
      <c r="AY552" s="194" t="s">
        <v>124</v>
      </c>
    </row>
    <row r="553" spans="1:65" s="99" customFormat="1" ht="16.5" customHeight="1" x14ac:dyDescent="0.2">
      <c r="A553" s="100"/>
      <c r="B553" s="97"/>
      <c r="C553" s="218" t="s">
        <v>755</v>
      </c>
      <c r="D553" s="218" t="s">
        <v>467</v>
      </c>
      <c r="E553" s="219" t="s">
        <v>1885</v>
      </c>
      <c r="F553" s="220" t="s">
        <v>1886</v>
      </c>
      <c r="G553" s="221" t="s">
        <v>185</v>
      </c>
      <c r="H553" s="222">
        <v>86.275000000000006</v>
      </c>
      <c r="I553" s="231">
        <v>0</v>
      </c>
      <c r="J553" s="223">
        <f>ROUND(I553*H553,2)</f>
        <v>0</v>
      </c>
      <c r="K553" s="224"/>
      <c r="L553" s="225"/>
      <c r="M553" s="226" t="s">
        <v>1</v>
      </c>
      <c r="N553" s="227" t="s">
        <v>37</v>
      </c>
      <c r="O553" s="182">
        <v>0</v>
      </c>
      <c r="P553" s="182">
        <f>O553*H553</f>
        <v>0</v>
      </c>
      <c r="Q553" s="182">
        <v>1.06E-3</v>
      </c>
      <c r="R553" s="182">
        <f>Q553*H553</f>
        <v>9.1451500000000005E-2</v>
      </c>
      <c r="S553" s="182">
        <v>0</v>
      </c>
      <c r="T553" s="183">
        <f>S553*H553</f>
        <v>0</v>
      </c>
      <c r="U553" s="100"/>
      <c r="V553" s="100"/>
      <c r="W553" s="100"/>
      <c r="X553" s="100"/>
      <c r="Y553" s="100"/>
      <c r="Z553" s="100"/>
      <c r="AA553" s="100"/>
      <c r="AB553" s="100"/>
      <c r="AC553" s="100"/>
      <c r="AD553" s="100"/>
      <c r="AE553" s="100"/>
      <c r="AR553" s="184" t="s">
        <v>178</v>
      </c>
      <c r="AT553" s="184" t="s">
        <v>467</v>
      </c>
      <c r="AU553" s="184" t="s">
        <v>82</v>
      </c>
      <c r="AY553" s="88" t="s">
        <v>124</v>
      </c>
      <c r="BE553" s="185">
        <f>IF(N553="základní",J553,0)</f>
        <v>0</v>
      </c>
      <c r="BF553" s="185">
        <f>IF(N553="snížená",J553,0)</f>
        <v>0</v>
      </c>
      <c r="BG553" s="185">
        <f>IF(N553="zákl. přenesená",J553,0)</f>
        <v>0</v>
      </c>
      <c r="BH553" s="185">
        <f>IF(N553="sníž. přenesená",J553,0)</f>
        <v>0</v>
      </c>
      <c r="BI553" s="185">
        <f>IF(N553="nulová",J553,0)</f>
        <v>0</v>
      </c>
      <c r="BJ553" s="88" t="s">
        <v>80</v>
      </c>
      <c r="BK553" s="185">
        <f>ROUND(I553*H553,2)</f>
        <v>0</v>
      </c>
      <c r="BL553" s="88" t="s">
        <v>129</v>
      </c>
      <c r="BM553" s="184" t="s">
        <v>1887</v>
      </c>
    </row>
    <row r="554" spans="1:65" s="192" customFormat="1" x14ac:dyDescent="0.2">
      <c r="B554" s="193"/>
      <c r="D554" s="186" t="s">
        <v>131</v>
      </c>
      <c r="F554" s="195" t="s">
        <v>1888</v>
      </c>
      <c r="H554" s="196">
        <v>86.275000000000006</v>
      </c>
      <c r="L554" s="193"/>
      <c r="M554" s="197"/>
      <c r="N554" s="198"/>
      <c r="O554" s="198"/>
      <c r="P554" s="198"/>
      <c r="Q554" s="198"/>
      <c r="R554" s="198"/>
      <c r="S554" s="198"/>
      <c r="T554" s="199"/>
      <c r="AT554" s="194" t="s">
        <v>131</v>
      </c>
      <c r="AU554" s="194" t="s">
        <v>82</v>
      </c>
      <c r="AV554" s="192" t="s">
        <v>82</v>
      </c>
      <c r="AW554" s="192" t="s">
        <v>3</v>
      </c>
      <c r="AX554" s="192" t="s">
        <v>80</v>
      </c>
      <c r="AY554" s="194" t="s">
        <v>124</v>
      </c>
    </row>
    <row r="555" spans="1:65" s="99" customFormat="1" ht="21.75" customHeight="1" x14ac:dyDescent="0.2">
      <c r="A555" s="100"/>
      <c r="B555" s="97"/>
      <c r="C555" s="173" t="s">
        <v>780</v>
      </c>
      <c r="D555" s="173" t="s">
        <v>125</v>
      </c>
      <c r="E555" s="174" t="s">
        <v>1889</v>
      </c>
      <c r="F555" s="175" t="s">
        <v>1890</v>
      </c>
      <c r="G555" s="176" t="s">
        <v>554</v>
      </c>
      <c r="H555" s="177">
        <v>9</v>
      </c>
      <c r="I555" s="86">
        <v>0</v>
      </c>
      <c r="J555" s="178">
        <f>ROUND(I555*H555,2)</f>
        <v>0</v>
      </c>
      <c r="K555" s="179"/>
      <c r="L555" s="97"/>
      <c r="M555" s="180" t="s">
        <v>1</v>
      </c>
      <c r="N555" s="181" t="s">
        <v>37</v>
      </c>
      <c r="O555" s="182">
        <v>0.99199999999999999</v>
      </c>
      <c r="P555" s="182">
        <f>O555*H555</f>
        <v>8.9280000000000008</v>
      </c>
      <c r="Q555" s="182">
        <v>0</v>
      </c>
      <c r="R555" s="182">
        <f>Q555*H555</f>
        <v>0</v>
      </c>
      <c r="S555" s="182">
        <v>0</v>
      </c>
      <c r="T555" s="183">
        <f>S555*H555</f>
        <v>0</v>
      </c>
      <c r="U555" s="100"/>
      <c r="V555" s="100"/>
      <c r="W555" s="100"/>
      <c r="X555" s="100"/>
      <c r="Y555" s="100"/>
      <c r="Z555" s="100"/>
      <c r="AA555" s="100"/>
      <c r="AB555" s="100"/>
      <c r="AC555" s="100"/>
      <c r="AD555" s="100"/>
      <c r="AE555" s="100"/>
      <c r="AR555" s="184" t="s">
        <v>129</v>
      </c>
      <c r="AT555" s="184" t="s">
        <v>125</v>
      </c>
      <c r="AU555" s="184" t="s">
        <v>82</v>
      </c>
      <c r="AY555" s="88" t="s">
        <v>124</v>
      </c>
      <c r="BE555" s="185">
        <f>IF(N555="základní",J555,0)</f>
        <v>0</v>
      </c>
      <c r="BF555" s="185">
        <f>IF(N555="snížená",J555,0)</f>
        <v>0</v>
      </c>
      <c r="BG555" s="185">
        <f>IF(N555="zákl. přenesená",J555,0)</f>
        <v>0</v>
      </c>
      <c r="BH555" s="185">
        <f>IF(N555="sníž. přenesená",J555,0)</f>
        <v>0</v>
      </c>
      <c r="BI555" s="185">
        <f>IF(N555="nulová",J555,0)</f>
        <v>0</v>
      </c>
      <c r="BJ555" s="88" t="s">
        <v>80</v>
      </c>
      <c r="BK555" s="185">
        <f>ROUND(I555*H555,2)</f>
        <v>0</v>
      </c>
      <c r="BL555" s="88" t="s">
        <v>129</v>
      </c>
      <c r="BM555" s="184" t="s">
        <v>1891</v>
      </c>
    </row>
    <row r="556" spans="1:65" s="99" customFormat="1" ht="16.5" customHeight="1" x14ac:dyDescent="0.2">
      <c r="A556" s="100"/>
      <c r="B556" s="97"/>
      <c r="C556" s="218" t="s">
        <v>791</v>
      </c>
      <c r="D556" s="218" t="s">
        <v>467</v>
      </c>
      <c r="E556" s="219" t="s">
        <v>1892</v>
      </c>
      <c r="F556" s="220" t="s">
        <v>1893</v>
      </c>
      <c r="G556" s="221" t="s">
        <v>554</v>
      </c>
      <c r="H556" s="222">
        <v>1</v>
      </c>
      <c r="I556" s="231">
        <v>0</v>
      </c>
      <c r="J556" s="223">
        <f>ROUND(I556*H556,2)</f>
        <v>0</v>
      </c>
      <c r="K556" s="224"/>
      <c r="L556" s="225"/>
      <c r="M556" s="226" t="s">
        <v>1</v>
      </c>
      <c r="N556" s="227" t="s">
        <v>37</v>
      </c>
      <c r="O556" s="182">
        <v>0</v>
      </c>
      <c r="P556" s="182">
        <f>O556*H556</f>
        <v>0</v>
      </c>
      <c r="Q556" s="182">
        <v>3.6000000000000002E-4</v>
      </c>
      <c r="R556" s="182">
        <f>Q556*H556</f>
        <v>3.6000000000000002E-4</v>
      </c>
      <c r="S556" s="182">
        <v>0</v>
      </c>
      <c r="T556" s="183">
        <f>S556*H556</f>
        <v>0</v>
      </c>
      <c r="U556" s="100"/>
      <c r="V556" s="100"/>
      <c r="W556" s="100"/>
      <c r="X556" s="100"/>
      <c r="Y556" s="100"/>
      <c r="Z556" s="100"/>
      <c r="AA556" s="100"/>
      <c r="AB556" s="100"/>
      <c r="AC556" s="100"/>
      <c r="AD556" s="100"/>
      <c r="AE556" s="100"/>
      <c r="AR556" s="184" t="s">
        <v>178</v>
      </c>
      <c r="AT556" s="184" t="s">
        <v>467</v>
      </c>
      <c r="AU556" s="184" t="s">
        <v>82</v>
      </c>
      <c r="AY556" s="88" t="s">
        <v>124</v>
      </c>
      <c r="BE556" s="185">
        <f>IF(N556="základní",J556,0)</f>
        <v>0</v>
      </c>
      <c r="BF556" s="185">
        <f>IF(N556="snížená",J556,0)</f>
        <v>0</v>
      </c>
      <c r="BG556" s="185">
        <f>IF(N556="zákl. přenesená",J556,0)</f>
        <v>0</v>
      </c>
      <c r="BH556" s="185">
        <f>IF(N556="sníž. přenesená",J556,0)</f>
        <v>0</v>
      </c>
      <c r="BI556" s="185">
        <f>IF(N556="nulová",J556,0)</f>
        <v>0</v>
      </c>
      <c r="BJ556" s="88" t="s">
        <v>80</v>
      </c>
      <c r="BK556" s="185">
        <f>ROUND(I556*H556,2)</f>
        <v>0</v>
      </c>
      <c r="BL556" s="88" t="s">
        <v>129</v>
      </c>
      <c r="BM556" s="184" t="s">
        <v>1894</v>
      </c>
    </row>
    <row r="557" spans="1:65" s="192" customFormat="1" x14ac:dyDescent="0.2">
      <c r="B557" s="193"/>
      <c r="D557" s="186" t="s">
        <v>131</v>
      </c>
      <c r="E557" s="194" t="s">
        <v>1</v>
      </c>
      <c r="F557" s="195" t="s">
        <v>80</v>
      </c>
      <c r="H557" s="196">
        <v>1</v>
      </c>
      <c r="L557" s="193"/>
      <c r="M557" s="197"/>
      <c r="N557" s="198"/>
      <c r="O557" s="198"/>
      <c r="P557" s="198"/>
      <c r="Q557" s="198"/>
      <c r="R557" s="198"/>
      <c r="S557" s="198"/>
      <c r="T557" s="199"/>
      <c r="AT557" s="194" t="s">
        <v>131</v>
      </c>
      <c r="AU557" s="194" t="s">
        <v>82</v>
      </c>
      <c r="AV557" s="192" t="s">
        <v>82</v>
      </c>
      <c r="AW557" s="192" t="s">
        <v>28</v>
      </c>
      <c r="AX557" s="192" t="s">
        <v>80</v>
      </c>
      <c r="AY557" s="194" t="s">
        <v>124</v>
      </c>
    </row>
    <row r="558" spans="1:65" s="99" customFormat="1" ht="16.5" customHeight="1" x14ac:dyDescent="0.2">
      <c r="A558" s="100"/>
      <c r="B558" s="97"/>
      <c r="C558" s="218" t="s">
        <v>797</v>
      </c>
      <c r="D558" s="218" t="s">
        <v>467</v>
      </c>
      <c r="E558" s="219" t="s">
        <v>1895</v>
      </c>
      <c r="F558" s="220" t="s">
        <v>1896</v>
      </c>
      <c r="G558" s="221" t="s">
        <v>554</v>
      </c>
      <c r="H558" s="222">
        <v>2</v>
      </c>
      <c r="I558" s="231">
        <v>0</v>
      </c>
      <c r="J558" s="223">
        <f>ROUND(I558*H558,2)</f>
        <v>0</v>
      </c>
      <c r="K558" s="224"/>
      <c r="L558" s="225"/>
      <c r="M558" s="226" t="s">
        <v>1</v>
      </c>
      <c r="N558" s="227" t="s">
        <v>37</v>
      </c>
      <c r="O558" s="182">
        <v>0</v>
      </c>
      <c r="P558" s="182">
        <f>O558*H558</f>
        <v>0</v>
      </c>
      <c r="Q558" s="182">
        <v>3.6000000000000002E-4</v>
      </c>
      <c r="R558" s="182">
        <f>Q558*H558</f>
        <v>7.2000000000000005E-4</v>
      </c>
      <c r="S558" s="182">
        <v>0</v>
      </c>
      <c r="T558" s="183">
        <f>S558*H558</f>
        <v>0</v>
      </c>
      <c r="U558" s="100"/>
      <c r="V558" s="100"/>
      <c r="W558" s="100"/>
      <c r="X558" s="100"/>
      <c r="Y558" s="100"/>
      <c r="Z558" s="100"/>
      <c r="AA558" s="100"/>
      <c r="AB558" s="100"/>
      <c r="AC558" s="100"/>
      <c r="AD558" s="100"/>
      <c r="AE558" s="100"/>
      <c r="AR558" s="184" t="s">
        <v>178</v>
      </c>
      <c r="AT558" s="184" t="s">
        <v>467</v>
      </c>
      <c r="AU558" s="184" t="s">
        <v>82</v>
      </c>
      <c r="AY558" s="88" t="s">
        <v>124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88" t="s">
        <v>80</v>
      </c>
      <c r="BK558" s="185">
        <f>ROUND(I558*H558,2)</f>
        <v>0</v>
      </c>
      <c r="BL558" s="88" t="s">
        <v>129</v>
      </c>
      <c r="BM558" s="184" t="s">
        <v>1897</v>
      </c>
    </row>
    <row r="559" spans="1:65" s="192" customFormat="1" x14ac:dyDescent="0.2">
      <c r="B559" s="193"/>
      <c r="D559" s="186" t="s">
        <v>131</v>
      </c>
      <c r="E559" s="194" t="s">
        <v>1</v>
      </c>
      <c r="F559" s="195" t="s">
        <v>82</v>
      </c>
      <c r="H559" s="196">
        <v>2</v>
      </c>
      <c r="L559" s="193"/>
      <c r="M559" s="197"/>
      <c r="N559" s="198"/>
      <c r="O559" s="198"/>
      <c r="P559" s="198"/>
      <c r="Q559" s="198"/>
      <c r="R559" s="198"/>
      <c r="S559" s="198"/>
      <c r="T559" s="199"/>
      <c r="AT559" s="194" t="s">
        <v>131</v>
      </c>
      <c r="AU559" s="194" t="s">
        <v>82</v>
      </c>
      <c r="AV559" s="192" t="s">
        <v>82</v>
      </c>
      <c r="AW559" s="192" t="s">
        <v>28</v>
      </c>
      <c r="AX559" s="192" t="s">
        <v>80</v>
      </c>
      <c r="AY559" s="194" t="s">
        <v>124</v>
      </c>
    </row>
    <row r="560" spans="1:65" s="99" customFormat="1" ht="16.5" customHeight="1" x14ac:dyDescent="0.2">
      <c r="A560" s="100"/>
      <c r="B560" s="97"/>
      <c r="C560" s="218" t="s">
        <v>806</v>
      </c>
      <c r="D560" s="218" t="s">
        <v>467</v>
      </c>
      <c r="E560" s="219" t="s">
        <v>1898</v>
      </c>
      <c r="F560" s="220" t="s">
        <v>1899</v>
      </c>
      <c r="G560" s="221" t="s">
        <v>554</v>
      </c>
      <c r="H560" s="222">
        <v>1</v>
      </c>
      <c r="I560" s="231">
        <v>0</v>
      </c>
      <c r="J560" s="223">
        <f>ROUND(I560*H560,2)</f>
        <v>0</v>
      </c>
      <c r="K560" s="224"/>
      <c r="L560" s="225"/>
      <c r="M560" s="226" t="s">
        <v>1</v>
      </c>
      <c r="N560" s="227" t="s">
        <v>37</v>
      </c>
      <c r="O560" s="182">
        <v>0</v>
      </c>
      <c r="P560" s="182">
        <f>O560*H560</f>
        <v>0</v>
      </c>
      <c r="Q560" s="182">
        <v>2.9E-4</v>
      </c>
      <c r="R560" s="182">
        <f>Q560*H560</f>
        <v>2.9E-4</v>
      </c>
      <c r="S560" s="182">
        <v>0</v>
      </c>
      <c r="T560" s="183">
        <f>S560*H560</f>
        <v>0</v>
      </c>
      <c r="U560" s="100"/>
      <c r="V560" s="100"/>
      <c r="W560" s="100"/>
      <c r="X560" s="100"/>
      <c r="Y560" s="100"/>
      <c r="Z560" s="100"/>
      <c r="AA560" s="100"/>
      <c r="AB560" s="100"/>
      <c r="AC560" s="100"/>
      <c r="AD560" s="100"/>
      <c r="AE560" s="100"/>
      <c r="AR560" s="184" t="s">
        <v>178</v>
      </c>
      <c r="AT560" s="184" t="s">
        <v>467</v>
      </c>
      <c r="AU560" s="184" t="s">
        <v>82</v>
      </c>
      <c r="AY560" s="88" t="s">
        <v>124</v>
      </c>
      <c r="BE560" s="185">
        <f>IF(N560="základní",J560,0)</f>
        <v>0</v>
      </c>
      <c r="BF560" s="185">
        <f>IF(N560="snížená",J560,0)</f>
        <v>0</v>
      </c>
      <c r="BG560" s="185">
        <f>IF(N560="zákl. přenesená",J560,0)</f>
        <v>0</v>
      </c>
      <c r="BH560" s="185">
        <f>IF(N560="sníž. přenesená",J560,0)</f>
        <v>0</v>
      </c>
      <c r="BI560" s="185">
        <f>IF(N560="nulová",J560,0)</f>
        <v>0</v>
      </c>
      <c r="BJ560" s="88" t="s">
        <v>80</v>
      </c>
      <c r="BK560" s="185">
        <f>ROUND(I560*H560,2)</f>
        <v>0</v>
      </c>
      <c r="BL560" s="88" t="s">
        <v>129</v>
      </c>
      <c r="BM560" s="184" t="s">
        <v>1900</v>
      </c>
    </row>
    <row r="561" spans="1:65" s="192" customFormat="1" x14ac:dyDescent="0.2">
      <c r="B561" s="193"/>
      <c r="D561" s="186" t="s">
        <v>131</v>
      </c>
      <c r="E561" s="194" t="s">
        <v>1</v>
      </c>
      <c r="F561" s="195" t="s">
        <v>80</v>
      </c>
      <c r="H561" s="196">
        <v>1</v>
      </c>
      <c r="L561" s="193"/>
      <c r="M561" s="197"/>
      <c r="N561" s="198"/>
      <c r="O561" s="198"/>
      <c r="P561" s="198"/>
      <c r="Q561" s="198"/>
      <c r="R561" s="198"/>
      <c r="S561" s="198"/>
      <c r="T561" s="199"/>
      <c r="AT561" s="194" t="s">
        <v>131</v>
      </c>
      <c r="AU561" s="194" t="s">
        <v>82</v>
      </c>
      <c r="AV561" s="192" t="s">
        <v>82</v>
      </c>
      <c r="AW561" s="192" t="s">
        <v>28</v>
      </c>
      <c r="AX561" s="192" t="s">
        <v>80</v>
      </c>
      <c r="AY561" s="194" t="s">
        <v>124</v>
      </c>
    </row>
    <row r="562" spans="1:65" s="99" customFormat="1" ht="16.5" customHeight="1" x14ac:dyDescent="0.2">
      <c r="A562" s="100"/>
      <c r="B562" s="97"/>
      <c r="C562" s="218" t="s">
        <v>811</v>
      </c>
      <c r="D562" s="218" t="s">
        <v>467</v>
      </c>
      <c r="E562" s="219" t="s">
        <v>1901</v>
      </c>
      <c r="F562" s="220" t="s">
        <v>1902</v>
      </c>
      <c r="G562" s="221" t="s">
        <v>554</v>
      </c>
      <c r="H562" s="222">
        <v>5</v>
      </c>
      <c r="I562" s="231">
        <v>0</v>
      </c>
      <c r="J562" s="223">
        <f>ROUND(I562*H562,2)</f>
        <v>0</v>
      </c>
      <c r="K562" s="224"/>
      <c r="L562" s="225"/>
      <c r="M562" s="226" t="s">
        <v>1</v>
      </c>
      <c r="N562" s="227" t="s">
        <v>37</v>
      </c>
      <c r="O562" s="182">
        <v>0</v>
      </c>
      <c r="P562" s="182">
        <f>O562*H562</f>
        <v>0</v>
      </c>
      <c r="Q562" s="182">
        <v>2.9E-4</v>
      </c>
      <c r="R562" s="182">
        <f>Q562*H562</f>
        <v>1.4499999999999999E-3</v>
      </c>
      <c r="S562" s="182">
        <v>0</v>
      </c>
      <c r="T562" s="183">
        <f>S562*H562</f>
        <v>0</v>
      </c>
      <c r="U562" s="100"/>
      <c r="V562" s="100"/>
      <c r="W562" s="100"/>
      <c r="X562" s="100"/>
      <c r="Y562" s="100"/>
      <c r="Z562" s="100"/>
      <c r="AA562" s="100"/>
      <c r="AB562" s="100"/>
      <c r="AC562" s="100"/>
      <c r="AD562" s="100"/>
      <c r="AE562" s="100"/>
      <c r="AR562" s="184" t="s">
        <v>178</v>
      </c>
      <c r="AT562" s="184" t="s">
        <v>467</v>
      </c>
      <c r="AU562" s="184" t="s">
        <v>82</v>
      </c>
      <c r="AY562" s="88" t="s">
        <v>124</v>
      </c>
      <c r="BE562" s="185">
        <f>IF(N562="základní",J562,0)</f>
        <v>0</v>
      </c>
      <c r="BF562" s="185">
        <f>IF(N562="snížená",J562,0)</f>
        <v>0</v>
      </c>
      <c r="BG562" s="185">
        <f>IF(N562="zákl. přenesená",J562,0)</f>
        <v>0</v>
      </c>
      <c r="BH562" s="185">
        <f>IF(N562="sníž. přenesená",J562,0)</f>
        <v>0</v>
      </c>
      <c r="BI562" s="185">
        <f>IF(N562="nulová",J562,0)</f>
        <v>0</v>
      </c>
      <c r="BJ562" s="88" t="s">
        <v>80</v>
      </c>
      <c r="BK562" s="185">
        <f>ROUND(I562*H562,2)</f>
        <v>0</v>
      </c>
      <c r="BL562" s="88" t="s">
        <v>129</v>
      </c>
      <c r="BM562" s="184" t="s">
        <v>1903</v>
      </c>
    </row>
    <row r="563" spans="1:65" s="192" customFormat="1" x14ac:dyDescent="0.2">
      <c r="B563" s="193"/>
      <c r="D563" s="186" t="s">
        <v>131</v>
      </c>
      <c r="E563" s="194" t="s">
        <v>1</v>
      </c>
      <c r="F563" s="195" t="s">
        <v>157</v>
      </c>
      <c r="H563" s="196">
        <v>5</v>
      </c>
      <c r="L563" s="193"/>
      <c r="M563" s="197"/>
      <c r="N563" s="198"/>
      <c r="O563" s="198"/>
      <c r="P563" s="198"/>
      <c r="Q563" s="198"/>
      <c r="R563" s="198"/>
      <c r="S563" s="198"/>
      <c r="T563" s="199"/>
      <c r="AT563" s="194" t="s">
        <v>131</v>
      </c>
      <c r="AU563" s="194" t="s">
        <v>82</v>
      </c>
      <c r="AV563" s="192" t="s">
        <v>82</v>
      </c>
      <c r="AW563" s="192" t="s">
        <v>28</v>
      </c>
      <c r="AX563" s="192" t="s">
        <v>80</v>
      </c>
      <c r="AY563" s="194" t="s">
        <v>124</v>
      </c>
    </row>
    <row r="564" spans="1:65" s="99" customFormat="1" ht="16.5" customHeight="1" x14ac:dyDescent="0.2">
      <c r="A564" s="100"/>
      <c r="B564" s="97"/>
      <c r="C564" s="173" t="s">
        <v>817</v>
      </c>
      <c r="D564" s="173" t="s">
        <v>125</v>
      </c>
      <c r="E564" s="174" t="s">
        <v>1904</v>
      </c>
      <c r="F564" s="175" t="s">
        <v>1905</v>
      </c>
      <c r="G564" s="176" t="s">
        <v>554</v>
      </c>
      <c r="H564" s="177">
        <v>3</v>
      </c>
      <c r="I564" s="86">
        <v>0</v>
      </c>
      <c r="J564" s="178">
        <f>ROUND(I564*H564,2)</f>
        <v>0</v>
      </c>
      <c r="K564" s="179"/>
      <c r="L564" s="97"/>
      <c r="M564" s="180" t="s">
        <v>1</v>
      </c>
      <c r="N564" s="181" t="s">
        <v>37</v>
      </c>
      <c r="O564" s="182">
        <v>0.52</v>
      </c>
      <c r="P564" s="182">
        <f>O564*H564</f>
        <v>1.56</v>
      </c>
      <c r="Q564" s="182">
        <v>0</v>
      </c>
      <c r="R564" s="182">
        <f>Q564*H564</f>
        <v>0</v>
      </c>
      <c r="S564" s="182">
        <v>0</v>
      </c>
      <c r="T564" s="183">
        <f>S564*H564</f>
        <v>0</v>
      </c>
      <c r="U564" s="100"/>
      <c r="V564" s="100"/>
      <c r="W564" s="100"/>
      <c r="X564" s="100"/>
      <c r="Y564" s="100"/>
      <c r="Z564" s="100"/>
      <c r="AA564" s="100"/>
      <c r="AB564" s="100"/>
      <c r="AC564" s="100"/>
      <c r="AD564" s="100"/>
      <c r="AE564" s="100"/>
      <c r="AR564" s="184" t="s">
        <v>129</v>
      </c>
      <c r="AT564" s="184" t="s">
        <v>125</v>
      </c>
      <c r="AU564" s="184" t="s">
        <v>82</v>
      </c>
      <c r="AY564" s="88" t="s">
        <v>124</v>
      </c>
      <c r="BE564" s="185">
        <f>IF(N564="základní",J564,0)</f>
        <v>0</v>
      </c>
      <c r="BF564" s="185">
        <f>IF(N564="snížená",J564,0)</f>
        <v>0</v>
      </c>
      <c r="BG564" s="185">
        <f>IF(N564="zákl. přenesená",J564,0)</f>
        <v>0</v>
      </c>
      <c r="BH564" s="185">
        <f>IF(N564="sníž. přenesená",J564,0)</f>
        <v>0</v>
      </c>
      <c r="BI564" s="185">
        <f>IF(N564="nulová",J564,0)</f>
        <v>0</v>
      </c>
      <c r="BJ564" s="88" t="s">
        <v>80</v>
      </c>
      <c r="BK564" s="185">
        <f>ROUND(I564*H564,2)</f>
        <v>0</v>
      </c>
      <c r="BL564" s="88" t="s">
        <v>129</v>
      </c>
      <c r="BM564" s="184" t="s">
        <v>1906</v>
      </c>
    </row>
    <row r="565" spans="1:65" s="99" customFormat="1" ht="16.5" customHeight="1" x14ac:dyDescent="0.2">
      <c r="A565" s="100"/>
      <c r="B565" s="97"/>
      <c r="C565" s="218" t="s">
        <v>822</v>
      </c>
      <c r="D565" s="218" t="s">
        <v>467</v>
      </c>
      <c r="E565" s="219" t="s">
        <v>1907</v>
      </c>
      <c r="F565" s="220" t="s">
        <v>1908</v>
      </c>
      <c r="G565" s="221" t="s">
        <v>554</v>
      </c>
      <c r="H565" s="222">
        <v>2</v>
      </c>
      <c r="I565" s="231">
        <v>0</v>
      </c>
      <c r="J565" s="223">
        <f>ROUND(I565*H565,2)</f>
        <v>0</v>
      </c>
      <c r="K565" s="224"/>
      <c r="L565" s="225"/>
      <c r="M565" s="226" t="s">
        <v>1</v>
      </c>
      <c r="N565" s="227" t="s">
        <v>37</v>
      </c>
      <c r="O565" s="182">
        <v>0</v>
      </c>
      <c r="P565" s="182">
        <f>O565*H565</f>
        <v>0</v>
      </c>
      <c r="Q565" s="182">
        <v>3.2000000000000003E-4</v>
      </c>
      <c r="R565" s="182">
        <f>Q565*H565</f>
        <v>6.4000000000000005E-4</v>
      </c>
      <c r="S565" s="182">
        <v>0</v>
      </c>
      <c r="T565" s="183">
        <f>S565*H565</f>
        <v>0</v>
      </c>
      <c r="U565" s="100"/>
      <c r="V565" s="100"/>
      <c r="W565" s="100"/>
      <c r="X565" s="100"/>
      <c r="Y565" s="100"/>
      <c r="Z565" s="100"/>
      <c r="AA565" s="100"/>
      <c r="AB565" s="100"/>
      <c r="AC565" s="100"/>
      <c r="AD565" s="100"/>
      <c r="AE565" s="100"/>
      <c r="AR565" s="184" t="s">
        <v>178</v>
      </c>
      <c r="AT565" s="184" t="s">
        <v>467</v>
      </c>
      <c r="AU565" s="184" t="s">
        <v>82</v>
      </c>
      <c r="AY565" s="88" t="s">
        <v>124</v>
      </c>
      <c r="BE565" s="185">
        <f>IF(N565="základní",J565,0)</f>
        <v>0</v>
      </c>
      <c r="BF565" s="185">
        <f>IF(N565="snížená",J565,0)</f>
        <v>0</v>
      </c>
      <c r="BG565" s="185">
        <f>IF(N565="zákl. přenesená",J565,0)</f>
        <v>0</v>
      </c>
      <c r="BH565" s="185">
        <f>IF(N565="sníž. přenesená",J565,0)</f>
        <v>0</v>
      </c>
      <c r="BI565" s="185">
        <f>IF(N565="nulová",J565,0)</f>
        <v>0</v>
      </c>
      <c r="BJ565" s="88" t="s">
        <v>80</v>
      </c>
      <c r="BK565" s="185">
        <f>ROUND(I565*H565,2)</f>
        <v>0</v>
      </c>
      <c r="BL565" s="88" t="s">
        <v>129</v>
      </c>
      <c r="BM565" s="184" t="s">
        <v>1909</v>
      </c>
    </row>
    <row r="566" spans="1:65" s="192" customFormat="1" x14ac:dyDescent="0.2">
      <c r="B566" s="193"/>
      <c r="D566" s="186" t="s">
        <v>131</v>
      </c>
      <c r="E566" s="194" t="s">
        <v>1</v>
      </c>
      <c r="F566" s="195" t="s">
        <v>82</v>
      </c>
      <c r="H566" s="196">
        <v>2</v>
      </c>
      <c r="L566" s="193"/>
      <c r="M566" s="197"/>
      <c r="N566" s="198"/>
      <c r="O566" s="198"/>
      <c r="P566" s="198"/>
      <c r="Q566" s="198"/>
      <c r="R566" s="198"/>
      <c r="S566" s="198"/>
      <c r="T566" s="199"/>
      <c r="AT566" s="194" t="s">
        <v>131</v>
      </c>
      <c r="AU566" s="194" t="s">
        <v>82</v>
      </c>
      <c r="AV566" s="192" t="s">
        <v>82</v>
      </c>
      <c r="AW566" s="192" t="s">
        <v>28</v>
      </c>
      <c r="AX566" s="192" t="s">
        <v>80</v>
      </c>
      <c r="AY566" s="194" t="s">
        <v>124</v>
      </c>
    </row>
    <row r="567" spans="1:65" s="99" customFormat="1" ht="16.5" customHeight="1" x14ac:dyDescent="0.2">
      <c r="A567" s="100"/>
      <c r="B567" s="97"/>
      <c r="C567" s="218" t="s">
        <v>827</v>
      </c>
      <c r="D567" s="218" t="s">
        <v>467</v>
      </c>
      <c r="E567" s="219" t="s">
        <v>1910</v>
      </c>
      <c r="F567" s="220" t="s">
        <v>1911</v>
      </c>
      <c r="G567" s="221" t="s">
        <v>554</v>
      </c>
      <c r="H567" s="222">
        <v>1</v>
      </c>
      <c r="I567" s="231">
        <v>0</v>
      </c>
      <c r="J567" s="223">
        <f>ROUND(I567*H567,2)</f>
        <v>0</v>
      </c>
      <c r="K567" s="224"/>
      <c r="L567" s="225"/>
      <c r="M567" s="226" t="s">
        <v>1</v>
      </c>
      <c r="N567" s="227" t="s">
        <v>37</v>
      </c>
      <c r="O567" s="182">
        <v>0</v>
      </c>
      <c r="P567" s="182">
        <f>O567*H567</f>
        <v>0</v>
      </c>
      <c r="Q567" s="182">
        <v>1.9000000000000001E-4</v>
      </c>
      <c r="R567" s="182">
        <f>Q567*H567</f>
        <v>1.9000000000000001E-4</v>
      </c>
      <c r="S567" s="182">
        <v>0</v>
      </c>
      <c r="T567" s="183">
        <f>S567*H567</f>
        <v>0</v>
      </c>
      <c r="U567" s="100"/>
      <c r="V567" s="100"/>
      <c r="W567" s="100"/>
      <c r="X567" s="100"/>
      <c r="Y567" s="100"/>
      <c r="Z567" s="100"/>
      <c r="AA567" s="100"/>
      <c r="AB567" s="100"/>
      <c r="AC567" s="100"/>
      <c r="AD567" s="100"/>
      <c r="AE567" s="100"/>
      <c r="AR567" s="184" t="s">
        <v>178</v>
      </c>
      <c r="AT567" s="184" t="s">
        <v>467</v>
      </c>
      <c r="AU567" s="184" t="s">
        <v>82</v>
      </c>
      <c r="AY567" s="88" t="s">
        <v>124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88" t="s">
        <v>80</v>
      </c>
      <c r="BK567" s="185">
        <f>ROUND(I567*H567,2)</f>
        <v>0</v>
      </c>
      <c r="BL567" s="88" t="s">
        <v>129</v>
      </c>
      <c r="BM567" s="184" t="s">
        <v>1912</v>
      </c>
    </row>
    <row r="568" spans="1:65" s="99" customFormat="1" ht="38.4" x14ac:dyDescent="0.2">
      <c r="A568" s="100"/>
      <c r="B568" s="97"/>
      <c r="C568" s="100"/>
      <c r="D568" s="186" t="s">
        <v>221</v>
      </c>
      <c r="E568" s="100"/>
      <c r="F568" s="187" t="s">
        <v>1913</v>
      </c>
      <c r="G568" s="100"/>
      <c r="H568" s="100"/>
      <c r="I568" s="100"/>
      <c r="J568" s="100"/>
      <c r="K568" s="100"/>
      <c r="L568" s="97"/>
      <c r="M568" s="188"/>
      <c r="N568" s="189"/>
      <c r="O568" s="190"/>
      <c r="P568" s="190"/>
      <c r="Q568" s="190"/>
      <c r="R568" s="190"/>
      <c r="S568" s="190"/>
      <c r="T568" s="191"/>
      <c r="U568" s="100"/>
      <c r="V568" s="100"/>
      <c r="W568" s="100"/>
      <c r="X568" s="100"/>
      <c r="Y568" s="100"/>
      <c r="Z568" s="100"/>
      <c r="AA568" s="100"/>
      <c r="AB568" s="100"/>
      <c r="AC568" s="100"/>
      <c r="AD568" s="100"/>
      <c r="AE568" s="100"/>
      <c r="AT568" s="88" t="s">
        <v>221</v>
      </c>
      <c r="AU568" s="88" t="s">
        <v>82</v>
      </c>
    </row>
    <row r="569" spans="1:65" s="192" customFormat="1" x14ac:dyDescent="0.2">
      <c r="B569" s="193"/>
      <c r="D569" s="186" t="s">
        <v>131</v>
      </c>
      <c r="E569" s="194" t="s">
        <v>1</v>
      </c>
      <c r="F569" s="195" t="s">
        <v>80</v>
      </c>
      <c r="H569" s="196">
        <v>1</v>
      </c>
      <c r="L569" s="193"/>
      <c r="M569" s="197"/>
      <c r="N569" s="198"/>
      <c r="O569" s="198"/>
      <c r="P569" s="198"/>
      <c r="Q569" s="198"/>
      <c r="R569" s="198"/>
      <c r="S569" s="198"/>
      <c r="T569" s="199"/>
      <c r="AT569" s="194" t="s">
        <v>131</v>
      </c>
      <c r="AU569" s="194" t="s">
        <v>82</v>
      </c>
      <c r="AV569" s="192" t="s">
        <v>82</v>
      </c>
      <c r="AW569" s="192" t="s">
        <v>28</v>
      </c>
      <c r="AX569" s="192" t="s">
        <v>80</v>
      </c>
      <c r="AY569" s="194" t="s">
        <v>124</v>
      </c>
    </row>
    <row r="570" spans="1:65" s="99" customFormat="1" ht="21.75" customHeight="1" x14ac:dyDescent="0.2">
      <c r="A570" s="100"/>
      <c r="B570" s="97"/>
      <c r="C570" s="173" t="s">
        <v>832</v>
      </c>
      <c r="D570" s="173" t="s">
        <v>125</v>
      </c>
      <c r="E570" s="174" t="s">
        <v>1586</v>
      </c>
      <c r="F570" s="175" t="s">
        <v>1587</v>
      </c>
      <c r="G570" s="176" t="s">
        <v>185</v>
      </c>
      <c r="H570" s="177">
        <v>0.48</v>
      </c>
      <c r="I570" s="86">
        <v>0</v>
      </c>
      <c r="J570" s="178">
        <f>ROUND(I570*H570,2)</f>
        <v>0</v>
      </c>
      <c r="K570" s="179"/>
      <c r="L570" s="97"/>
      <c r="M570" s="180" t="s">
        <v>1</v>
      </c>
      <c r="N570" s="181" t="s">
        <v>37</v>
      </c>
      <c r="O570" s="182">
        <v>1.5</v>
      </c>
      <c r="P570" s="182">
        <f>O570*H570</f>
        <v>0.72</v>
      </c>
      <c r="Q570" s="182">
        <v>6.7000000000000002E-4</v>
      </c>
      <c r="R570" s="182">
        <f>Q570*H570</f>
        <v>3.2160000000000001E-4</v>
      </c>
      <c r="S570" s="182">
        <v>3.1E-2</v>
      </c>
      <c r="T570" s="183">
        <f>S570*H570</f>
        <v>1.4879999999999999E-2</v>
      </c>
      <c r="U570" s="100"/>
      <c r="V570" s="100"/>
      <c r="W570" s="100"/>
      <c r="X570" s="100"/>
      <c r="Y570" s="100"/>
      <c r="Z570" s="100"/>
      <c r="AA570" s="100"/>
      <c r="AB570" s="100"/>
      <c r="AC570" s="100"/>
      <c r="AD570" s="100"/>
      <c r="AE570" s="100"/>
      <c r="AR570" s="184" t="s">
        <v>129</v>
      </c>
      <c r="AT570" s="184" t="s">
        <v>125</v>
      </c>
      <c r="AU570" s="184" t="s">
        <v>82</v>
      </c>
      <c r="AY570" s="88" t="s">
        <v>124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88" t="s">
        <v>80</v>
      </c>
      <c r="BK570" s="185">
        <f>ROUND(I570*H570,2)</f>
        <v>0</v>
      </c>
      <c r="BL570" s="88" t="s">
        <v>129</v>
      </c>
      <c r="BM570" s="184" t="s">
        <v>1914</v>
      </c>
    </row>
    <row r="571" spans="1:65" s="99" customFormat="1" ht="19.2" x14ac:dyDescent="0.2">
      <c r="A571" s="100"/>
      <c r="B571" s="97"/>
      <c r="C571" s="100"/>
      <c r="D571" s="186" t="s">
        <v>221</v>
      </c>
      <c r="E571" s="100"/>
      <c r="F571" s="187" t="s">
        <v>1915</v>
      </c>
      <c r="G571" s="100"/>
      <c r="H571" s="100"/>
      <c r="I571" s="100"/>
      <c r="J571" s="100"/>
      <c r="K571" s="100"/>
      <c r="L571" s="97"/>
      <c r="M571" s="188"/>
      <c r="N571" s="189"/>
      <c r="O571" s="190"/>
      <c r="P571" s="190"/>
      <c r="Q571" s="190"/>
      <c r="R571" s="190"/>
      <c r="S571" s="190"/>
      <c r="T571" s="191"/>
      <c r="U571" s="100"/>
      <c r="V571" s="100"/>
      <c r="W571" s="100"/>
      <c r="X571" s="100"/>
      <c r="Y571" s="100"/>
      <c r="Z571" s="100"/>
      <c r="AA571" s="100"/>
      <c r="AB571" s="100"/>
      <c r="AC571" s="100"/>
      <c r="AD571" s="100"/>
      <c r="AE571" s="100"/>
      <c r="AT571" s="88" t="s">
        <v>221</v>
      </c>
      <c r="AU571" s="88" t="s">
        <v>82</v>
      </c>
    </row>
    <row r="572" spans="1:65" s="192" customFormat="1" x14ac:dyDescent="0.2">
      <c r="B572" s="193"/>
      <c r="D572" s="186" t="s">
        <v>131</v>
      </c>
      <c r="E572" s="194" t="s">
        <v>1</v>
      </c>
      <c r="F572" s="195" t="s">
        <v>1916</v>
      </c>
      <c r="H572" s="196">
        <v>0.48</v>
      </c>
      <c r="L572" s="193"/>
      <c r="M572" s="197"/>
      <c r="N572" s="198"/>
      <c r="O572" s="198"/>
      <c r="P572" s="198"/>
      <c r="Q572" s="198"/>
      <c r="R572" s="198"/>
      <c r="S572" s="198"/>
      <c r="T572" s="199"/>
      <c r="AT572" s="194" t="s">
        <v>131</v>
      </c>
      <c r="AU572" s="194" t="s">
        <v>82</v>
      </c>
      <c r="AV572" s="192" t="s">
        <v>82</v>
      </c>
      <c r="AW572" s="192" t="s">
        <v>28</v>
      </c>
      <c r="AX572" s="192" t="s">
        <v>80</v>
      </c>
      <c r="AY572" s="194" t="s">
        <v>124</v>
      </c>
    </row>
    <row r="573" spans="1:65" s="99" customFormat="1" ht="16.5" customHeight="1" x14ac:dyDescent="0.2">
      <c r="A573" s="100"/>
      <c r="B573" s="97"/>
      <c r="C573" s="173" t="s">
        <v>837</v>
      </c>
      <c r="D573" s="173" t="s">
        <v>125</v>
      </c>
      <c r="E573" s="174" t="s">
        <v>1917</v>
      </c>
      <c r="F573" s="175" t="s">
        <v>1592</v>
      </c>
      <c r="G573" s="176" t="s">
        <v>570</v>
      </c>
      <c r="H573" s="177">
        <v>4</v>
      </c>
      <c r="I573" s="86">
        <v>0</v>
      </c>
      <c r="J573" s="178">
        <f>ROUND(I573*H573,2)</f>
        <v>0</v>
      </c>
      <c r="K573" s="179"/>
      <c r="L573" s="97"/>
      <c r="M573" s="180" t="s">
        <v>1</v>
      </c>
      <c r="N573" s="181" t="s">
        <v>37</v>
      </c>
      <c r="O573" s="182">
        <v>0</v>
      </c>
      <c r="P573" s="182">
        <f>O573*H573</f>
        <v>0</v>
      </c>
      <c r="Q573" s="182">
        <v>0</v>
      </c>
      <c r="R573" s="182">
        <f>Q573*H573</f>
        <v>0</v>
      </c>
      <c r="S573" s="182">
        <v>0</v>
      </c>
      <c r="T573" s="183">
        <f>S573*H573</f>
        <v>0</v>
      </c>
      <c r="U573" s="100"/>
      <c r="V573" s="100"/>
      <c r="W573" s="100"/>
      <c r="X573" s="100"/>
      <c r="Y573" s="100"/>
      <c r="Z573" s="100"/>
      <c r="AA573" s="100"/>
      <c r="AB573" s="100"/>
      <c r="AC573" s="100"/>
      <c r="AD573" s="100"/>
      <c r="AE573" s="100"/>
      <c r="AR573" s="184" t="s">
        <v>129</v>
      </c>
      <c r="AT573" s="184" t="s">
        <v>125</v>
      </c>
      <c r="AU573" s="184" t="s">
        <v>82</v>
      </c>
      <c r="AY573" s="88" t="s">
        <v>124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88" t="s">
        <v>80</v>
      </c>
      <c r="BK573" s="185">
        <f>ROUND(I573*H573,2)</f>
        <v>0</v>
      </c>
      <c r="BL573" s="88" t="s">
        <v>129</v>
      </c>
      <c r="BM573" s="184" t="s">
        <v>1918</v>
      </c>
    </row>
    <row r="574" spans="1:65" s="99" customFormat="1" ht="19.2" x14ac:dyDescent="0.2">
      <c r="A574" s="100"/>
      <c r="B574" s="97"/>
      <c r="C574" s="100"/>
      <c r="D574" s="186" t="s">
        <v>221</v>
      </c>
      <c r="E574" s="100"/>
      <c r="F574" s="187" t="s">
        <v>572</v>
      </c>
      <c r="G574" s="100"/>
      <c r="H574" s="100"/>
      <c r="I574" s="100"/>
      <c r="J574" s="100"/>
      <c r="K574" s="100"/>
      <c r="L574" s="97"/>
      <c r="M574" s="188"/>
      <c r="N574" s="189"/>
      <c r="O574" s="190"/>
      <c r="P574" s="190"/>
      <c r="Q574" s="190"/>
      <c r="R574" s="190"/>
      <c r="S574" s="190"/>
      <c r="T574" s="191"/>
      <c r="U574" s="100"/>
      <c r="V574" s="100"/>
      <c r="W574" s="100"/>
      <c r="X574" s="100"/>
      <c r="Y574" s="100"/>
      <c r="Z574" s="100"/>
      <c r="AA574" s="100"/>
      <c r="AB574" s="100"/>
      <c r="AC574" s="100"/>
      <c r="AD574" s="100"/>
      <c r="AE574" s="100"/>
      <c r="AT574" s="88" t="s">
        <v>221</v>
      </c>
      <c r="AU574" s="88" t="s">
        <v>82</v>
      </c>
    </row>
    <row r="575" spans="1:65" s="192" customFormat="1" x14ac:dyDescent="0.2">
      <c r="B575" s="193"/>
      <c r="D575" s="186" t="s">
        <v>131</v>
      </c>
      <c r="E575" s="194" t="s">
        <v>1</v>
      </c>
      <c r="F575" s="195" t="s">
        <v>129</v>
      </c>
      <c r="H575" s="196">
        <v>4</v>
      </c>
      <c r="L575" s="193"/>
      <c r="M575" s="197"/>
      <c r="N575" s="198"/>
      <c r="O575" s="198"/>
      <c r="P575" s="198"/>
      <c r="Q575" s="198"/>
      <c r="R575" s="198"/>
      <c r="S575" s="198"/>
      <c r="T575" s="199"/>
      <c r="AT575" s="194" t="s">
        <v>131</v>
      </c>
      <c r="AU575" s="194" t="s">
        <v>82</v>
      </c>
      <c r="AV575" s="192" t="s">
        <v>82</v>
      </c>
      <c r="AW575" s="192" t="s">
        <v>28</v>
      </c>
      <c r="AX575" s="192" t="s">
        <v>80</v>
      </c>
      <c r="AY575" s="194" t="s">
        <v>124</v>
      </c>
    </row>
    <row r="576" spans="1:65" s="99" customFormat="1" ht="16.5" customHeight="1" x14ac:dyDescent="0.2">
      <c r="A576" s="100"/>
      <c r="B576" s="97"/>
      <c r="C576" s="173" t="s">
        <v>842</v>
      </c>
      <c r="D576" s="173" t="s">
        <v>125</v>
      </c>
      <c r="E576" s="174" t="s">
        <v>1919</v>
      </c>
      <c r="F576" s="175" t="s">
        <v>1920</v>
      </c>
      <c r="G576" s="176" t="s">
        <v>554</v>
      </c>
      <c r="H576" s="177">
        <v>1</v>
      </c>
      <c r="I576" s="86">
        <v>0</v>
      </c>
      <c r="J576" s="178">
        <f>ROUND(I576*H576,2)</f>
        <v>0</v>
      </c>
      <c r="K576" s="179"/>
      <c r="L576" s="97"/>
      <c r="M576" s="180" t="s">
        <v>1</v>
      </c>
      <c r="N576" s="181" t="s">
        <v>37</v>
      </c>
      <c r="O576" s="182">
        <v>2.3570000000000002</v>
      </c>
      <c r="P576" s="182">
        <f>O576*H576</f>
        <v>2.3570000000000002</v>
      </c>
      <c r="Q576" s="182">
        <v>3.0000000000000001E-5</v>
      </c>
      <c r="R576" s="182">
        <f>Q576*H576</f>
        <v>3.0000000000000001E-5</v>
      </c>
      <c r="S576" s="182">
        <v>0</v>
      </c>
      <c r="T576" s="183">
        <f>S576*H576</f>
        <v>0</v>
      </c>
      <c r="U576" s="100"/>
      <c r="V576" s="100"/>
      <c r="W576" s="100"/>
      <c r="X576" s="100"/>
      <c r="Y576" s="100"/>
      <c r="Z576" s="100"/>
      <c r="AA576" s="100"/>
      <c r="AB576" s="100"/>
      <c r="AC576" s="100"/>
      <c r="AD576" s="100"/>
      <c r="AE576" s="100"/>
      <c r="AR576" s="184" t="s">
        <v>129</v>
      </c>
      <c r="AT576" s="184" t="s">
        <v>125</v>
      </c>
      <c r="AU576" s="184" t="s">
        <v>82</v>
      </c>
      <c r="AY576" s="88" t="s">
        <v>124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88" t="s">
        <v>80</v>
      </c>
      <c r="BK576" s="185">
        <f>ROUND(I576*H576,2)</f>
        <v>0</v>
      </c>
      <c r="BL576" s="88" t="s">
        <v>129</v>
      </c>
      <c r="BM576" s="184" t="s">
        <v>1921</v>
      </c>
    </row>
    <row r="577" spans="1:65" s="99" customFormat="1" ht="16.5" customHeight="1" x14ac:dyDescent="0.2">
      <c r="A577" s="100"/>
      <c r="B577" s="97"/>
      <c r="C577" s="218" t="s">
        <v>847</v>
      </c>
      <c r="D577" s="218" t="s">
        <v>467</v>
      </c>
      <c r="E577" s="219" t="s">
        <v>1922</v>
      </c>
      <c r="F577" s="220" t="s">
        <v>1923</v>
      </c>
      <c r="G577" s="221" t="s">
        <v>554</v>
      </c>
      <c r="H577" s="222">
        <v>1</v>
      </c>
      <c r="I577" s="231">
        <v>0</v>
      </c>
      <c r="J577" s="223">
        <f>ROUND(I577*H577,2)</f>
        <v>0</v>
      </c>
      <c r="K577" s="224"/>
      <c r="L577" s="225"/>
      <c r="M577" s="226" t="s">
        <v>1</v>
      </c>
      <c r="N577" s="227" t="s">
        <v>37</v>
      </c>
      <c r="O577" s="182">
        <v>0</v>
      </c>
      <c r="P577" s="182">
        <f>O577*H577</f>
        <v>0</v>
      </c>
      <c r="Q577" s="182">
        <v>1.4E-2</v>
      </c>
      <c r="R577" s="182">
        <f>Q577*H577</f>
        <v>1.4E-2</v>
      </c>
      <c r="S577" s="182">
        <v>0</v>
      </c>
      <c r="T577" s="183">
        <f>S577*H577</f>
        <v>0</v>
      </c>
      <c r="U577" s="100"/>
      <c r="V577" s="100"/>
      <c r="W577" s="100"/>
      <c r="X577" s="100"/>
      <c r="Y577" s="100"/>
      <c r="Z577" s="100"/>
      <c r="AA577" s="100"/>
      <c r="AB577" s="100"/>
      <c r="AC577" s="100"/>
      <c r="AD577" s="100"/>
      <c r="AE577" s="100"/>
      <c r="AR577" s="184" t="s">
        <v>178</v>
      </c>
      <c r="AT577" s="184" t="s">
        <v>467</v>
      </c>
      <c r="AU577" s="184" t="s">
        <v>82</v>
      </c>
      <c r="AY577" s="88" t="s">
        <v>124</v>
      </c>
      <c r="BE577" s="185">
        <f>IF(N577="základní",J577,0)</f>
        <v>0</v>
      </c>
      <c r="BF577" s="185">
        <f>IF(N577="snížená",J577,0)</f>
        <v>0</v>
      </c>
      <c r="BG577" s="185">
        <f>IF(N577="zákl. přenesená",J577,0)</f>
        <v>0</v>
      </c>
      <c r="BH577" s="185">
        <f>IF(N577="sníž. přenesená",J577,0)</f>
        <v>0</v>
      </c>
      <c r="BI577" s="185">
        <f>IF(N577="nulová",J577,0)</f>
        <v>0</v>
      </c>
      <c r="BJ577" s="88" t="s">
        <v>80</v>
      </c>
      <c r="BK577" s="185">
        <f>ROUND(I577*H577,2)</f>
        <v>0</v>
      </c>
      <c r="BL577" s="88" t="s">
        <v>129</v>
      </c>
      <c r="BM577" s="184" t="s">
        <v>1924</v>
      </c>
    </row>
    <row r="578" spans="1:65" s="99" customFormat="1" ht="19.2" x14ac:dyDescent="0.2">
      <c r="A578" s="100"/>
      <c r="B578" s="97"/>
      <c r="C578" s="100"/>
      <c r="D578" s="186" t="s">
        <v>221</v>
      </c>
      <c r="E578" s="100"/>
      <c r="F578" s="187" t="s">
        <v>1925</v>
      </c>
      <c r="G578" s="100"/>
      <c r="H578" s="100"/>
      <c r="I578" s="100"/>
      <c r="J578" s="100"/>
      <c r="K578" s="100"/>
      <c r="L578" s="97"/>
      <c r="M578" s="188"/>
      <c r="N578" s="189"/>
      <c r="O578" s="190"/>
      <c r="P578" s="190"/>
      <c r="Q578" s="190"/>
      <c r="R578" s="190"/>
      <c r="S578" s="190"/>
      <c r="T578" s="191"/>
      <c r="U578" s="100"/>
      <c r="V578" s="100"/>
      <c r="W578" s="100"/>
      <c r="X578" s="100"/>
      <c r="Y578" s="100"/>
      <c r="Z578" s="100"/>
      <c r="AA578" s="100"/>
      <c r="AB578" s="100"/>
      <c r="AC578" s="100"/>
      <c r="AD578" s="100"/>
      <c r="AE578" s="100"/>
      <c r="AT578" s="88" t="s">
        <v>221</v>
      </c>
      <c r="AU578" s="88" t="s">
        <v>82</v>
      </c>
    </row>
    <row r="579" spans="1:65" s="192" customFormat="1" x14ac:dyDescent="0.2">
      <c r="B579" s="193"/>
      <c r="D579" s="186" t="s">
        <v>131</v>
      </c>
      <c r="E579" s="194" t="s">
        <v>1</v>
      </c>
      <c r="F579" s="195" t="s">
        <v>80</v>
      </c>
      <c r="H579" s="196">
        <v>1</v>
      </c>
      <c r="L579" s="193"/>
      <c r="M579" s="197"/>
      <c r="N579" s="198"/>
      <c r="O579" s="198"/>
      <c r="P579" s="198"/>
      <c r="Q579" s="198"/>
      <c r="R579" s="198"/>
      <c r="S579" s="198"/>
      <c r="T579" s="199"/>
      <c r="AT579" s="194" t="s">
        <v>131</v>
      </c>
      <c r="AU579" s="194" t="s">
        <v>82</v>
      </c>
      <c r="AV579" s="192" t="s">
        <v>82</v>
      </c>
      <c r="AW579" s="192" t="s">
        <v>28</v>
      </c>
      <c r="AX579" s="192" t="s">
        <v>80</v>
      </c>
      <c r="AY579" s="194" t="s">
        <v>124</v>
      </c>
    </row>
    <row r="580" spans="1:65" s="99" customFormat="1" ht="16.5" customHeight="1" x14ac:dyDescent="0.2">
      <c r="A580" s="100"/>
      <c r="B580" s="97"/>
      <c r="C580" s="173" t="s">
        <v>852</v>
      </c>
      <c r="D580" s="173" t="s">
        <v>125</v>
      </c>
      <c r="E580" s="174" t="s">
        <v>1472</v>
      </c>
      <c r="F580" s="175" t="s">
        <v>1473</v>
      </c>
      <c r="G580" s="176" t="s">
        <v>185</v>
      </c>
      <c r="H580" s="177">
        <v>85</v>
      </c>
      <c r="I580" s="86">
        <v>0</v>
      </c>
      <c r="J580" s="178">
        <f>ROUND(I580*H580,2)</f>
        <v>0</v>
      </c>
      <c r="K580" s="179"/>
      <c r="L580" s="97"/>
      <c r="M580" s="180" t="s">
        <v>1</v>
      </c>
      <c r="N580" s="181" t="s">
        <v>37</v>
      </c>
      <c r="O580" s="182">
        <v>4.3999999999999997E-2</v>
      </c>
      <c r="P580" s="182">
        <f>O580*H580</f>
        <v>3.7399999999999998</v>
      </c>
      <c r="Q580" s="182">
        <v>0</v>
      </c>
      <c r="R580" s="182">
        <f>Q580*H580</f>
        <v>0</v>
      </c>
      <c r="S580" s="182">
        <v>0</v>
      </c>
      <c r="T580" s="183">
        <f>S580*H580</f>
        <v>0</v>
      </c>
      <c r="U580" s="100"/>
      <c r="V580" s="100"/>
      <c r="W580" s="100"/>
      <c r="X580" s="100"/>
      <c r="Y580" s="100"/>
      <c r="Z580" s="100"/>
      <c r="AA580" s="100"/>
      <c r="AB580" s="100"/>
      <c r="AC580" s="100"/>
      <c r="AD580" s="100"/>
      <c r="AE580" s="100"/>
      <c r="AR580" s="184" t="s">
        <v>129</v>
      </c>
      <c r="AT580" s="184" t="s">
        <v>125</v>
      </c>
      <c r="AU580" s="184" t="s">
        <v>82</v>
      </c>
      <c r="AY580" s="88" t="s">
        <v>124</v>
      </c>
      <c r="BE580" s="185">
        <f>IF(N580="základní",J580,0)</f>
        <v>0</v>
      </c>
      <c r="BF580" s="185">
        <f>IF(N580="snížená",J580,0)</f>
        <v>0</v>
      </c>
      <c r="BG580" s="185">
        <f>IF(N580="zákl. přenesená",J580,0)</f>
        <v>0</v>
      </c>
      <c r="BH580" s="185">
        <f>IF(N580="sníž. přenesená",J580,0)</f>
        <v>0</v>
      </c>
      <c r="BI580" s="185">
        <f>IF(N580="nulová",J580,0)</f>
        <v>0</v>
      </c>
      <c r="BJ580" s="88" t="s">
        <v>80</v>
      </c>
      <c r="BK580" s="185">
        <f>ROUND(I580*H580,2)</f>
        <v>0</v>
      </c>
      <c r="BL580" s="88" t="s">
        <v>129</v>
      </c>
      <c r="BM580" s="184" t="s">
        <v>1926</v>
      </c>
    </row>
    <row r="581" spans="1:65" s="192" customFormat="1" x14ac:dyDescent="0.2">
      <c r="B581" s="193"/>
      <c r="D581" s="186" t="s">
        <v>131</v>
      </c>
      <c r="E581" s="194" t="s">
        <v>1</v>
      </c>
      <c r="F581" s="195" t="s">
        <v>676</v>
      </c>
      <c r="H581" s="196">
        <v>85</v>
      </c>
      <c r="L581" s="193"/>
      <c r="M581" s="197"/>
      <c r="N581" s="198"/>
      <c r="O581" s="198"/>
      <c r="P581" s="198"/>
      <c r="Q581" s="198"/>
      <c r="R581" s="198"/>
      <c r="S581" s="198"/>
      <c r="T581" s="199"/>
      <c r="AT581" s="194" t="s">
        <v>131</v>
      </c>
      <c r="AU581" s="194" t="s">
        <v>82</v>
      </c>
      <c r="AV581" s="192" t="s">
        <v>82</v>
      </c>
      <c r="AW581" s="192" t="s">
        <v>28</v>
      </c>
      <c r="AX581" s="192" t="s">
        <v>80</v>
      </c>
      <c r="AY581" s="194" t="s">
        <v>124</v>
      </c>
    </row>
    <row r="582" spans="1:65" s="99" customFormat="1" ht="16.5" customHeight="1" x14ac:dyDescent="0.2">
      <c r="A582" s="100"/>
      <c r="B582" s="97"/>
      <c r="C582" s="173" t="s">
        <v>857</v>
      </c>
      <c r="D582" s="173" t="s">
        <v>125</v>
      </c>
      <c r="E582" s="174" t="s">
        <v>1475</v>
      </c>
      <c r="F582" s="175" t="s">
        <v>1476</v>
      </c>
      <c r="G582" s="176" t="s">
        <v>554</v>
      </c>
      <c r="H582" s="177">
        <v>2</v>
      </c>
      <c r="I582" s="86">
        <v>0</v>
      </c>
      <c r="J582" s="178">
        <f>ROUND(I582*H582,2)</f>
        <v>0</v>
      </c>
      <c r="K582" s="179"/>
      <c r="L582" s="97"/>
      <c r="M582" s="180" t="s">
        <v>1</v>
      </c>
      <c r="N582" s="181" t="s">
        <v>37</v>
      </c>
      <c r="O582" s="182">
        <v>10.3</v>
      </c>
      <c r="P582" s="182">
        <f>O582*H582</f>
        <v>20.6</v>
      </c>
      <c r="Q582" s="182">
        <v>0.45937</v>
      </c>
      <c r="R582" s="182">
        <f>Q582*H582</f>
        <v>0.91874</v>
      </c>
      <c r="S582" s="182">
        <v>0</v>
      </c>
      <c r="T582" s="183">
        <f>S582*H582</f>
        <v>0</v>
      </c>
      <c r="U582" s="100"/>
      <c r="V582" s="100"/>
      <c r="W582" s="100"/>
      <c r="X582" s="100"/>
      <c r="Y582" s="100"/>
      <c r="Z582" s="100"/>
      <c r="AA582" s="100"/>
      <c r="AB582" s="100"/>
      <c r="AC582" s="100"/>
      <c r="AD582" s="100"/>
      <c r="AE582" s="100"/>
      <c r="AR582" s="184" t="s">
        <v>129</v>
      </c>
      <c r="AT582" s="184" t="s">
        <v>125</v>
      </c>
      <c r="AU582" s="184" t="s">
        <v>82</v>
      </c>
      <c r="AY582" s="88" t="s">
        <v>124</v>
      </c>
      <c r="BE582" s="185">
        <f>IF(N582="základní",J582,0)</f>
        <v>0</v>
      </c>
      <c r="BF582" s="185">
        <f>IF(N582="snížená",J582,0)</f>
        <v>0</v>
      </c>
      <c r="BG582" s="185">
        <f>IF(N582="zákl. přenesená",J582,0)</f>
        <v>0</v>
      </c>
      <c r="BH582" s="185">
        <f>IF(N582="sníž. přenesená",J582,0)</f>
        <v>0</v>
      </c>
      <c r="BI582" s="185">
        <f>IF(N582="nulová",J582,0)</f>
        <v>0</v>
      </c>
      <c r="BJ582" s="88" t="s">
        <v>80</v>
      </c>
      <c r="BK582" s="185">
        <f>ROUND(I582*H582,2)</f>
        <v>0</v>
      </c>
      <c r="BL582" s="88" t="s">
        <v>129</v>
      </c>
      <c r="BM582" s="184" t="s">
        <v>1927</v>
      </c>
    </row>
    <row r="583" spans="1:65" s="192" customFormat="1" x14ac:dyDescent="0.2">
      <c r="B583" s="193"/>
      <c r="D583" s="186" t="s">
        <v>131</v>
      </c>
      <c r="E583" s="194" t="s">
        <v>1</v>
      </c>
      <c r="F583" s="195" t="s">
        <v>82</v>
      </c>
      <c r="H583" s="196">
        <v>2</v>
      </c>
      <c r="L583" s="193"/>
      <c r="M583" s="197"/>
      <c r="N583" s="198"/>
      <c r="O583" s="198"/>
      <c r="P583" s="198"/>
      <c r="Q583" s="198"/>
      <c r="R583" s="198"/>
      <c r="S583" s="198"/>
      <c r="T583" s="199"/>
      <c r="AT583" s="194" t="s">
        <v>131</v>
      </c>
      <c r="AU583" s="194" t="s">
        <v>82</v>
      </c>
      <c r="AV583" s="192" t="s">
        <v>82</v>
      </c>
      <c r="AW583" s="192" t="s">
        <v>28</v>
      </c>
      <c r="AX583" s="192" t="s">
        <v>80</v>
      </c>
      <c r="AY583" s="194" t="s">
        <v>124</v>
      </c>
    </row>
    <row r="584" spans="1:65" s="99" customFormat="1" ht="16.5" customHeight="1" x14ac:dyDescent="0.2">
      <c r="A584" s="100"/>
      <c r="B584" s="97"/>
      <c r="C584" s="173" t="s">
        <v>863</v>
      </c>
      <c r="D584" s="173" t="s">
        <v>125</v>
      </c>
      <c r="E584" s="174" t="s">
        <v>1481</v>
      </c>
      <c r="F584" s="175" t="s">
        <v>1482</v>
      </c>
      <c r="G584" s="176" t="s">
        <v>185</v>
      </c>
      <c r="H584" s="177">
        <v>159.30000000000001</v>
      </c>
      <c r="I584" s="86">
        <v>0</v>
      </c>
      <c r="J584" s="178">
        <f>ROUND(I584*H584,2)</f>
        <v>0</v>
      </c>
      <c r="K584" s="179"/>
      <c r="L584" s="97"/>
      <c r="M584" s="180" t="s">
        <v>1</v>
      </c>
      <c r="N584" s="181" t="s">
        <v>37</v>
      </c>
      <c r="O584" s="182">
        <v>2.3E-2</v>
      </c>
      <c r="P584" s="182">
        <f>O584*H584</f>
        <v>3.6639000000000004</v>
      </c>
      <c r="Q584" s="182">
        <v>6.9999999999999994E-5</v>
      </c>
      <c r="R584" s="182">
        <f>Q584*H584</f>
        <v>1.1150999999999999E-2</v>
      </c>
      <c r="S584" s="182">
        <v>0</v>
      </c>
      <c r="T584" s="183">
        <f>S584*H584</f>
        <v>0</v>
      </c>
      <c r="U584" s="100"/>
      <c r="V584" s="100"/>
      <c r="W584" s="100"/>
      <c r="X584" s="100"/>
      <c r="Y584" s="100"/>
      <c r="Z584" s="100"/>
      <c r="AA584" s="100"/>
      <c r="AB584" s="100"/>
      <c r="AC584" s="100"/>
      <c r="AD584" s="100"/>
      <c r="AE584" s="100"/>
      <c r="AR584" s="184" t="s">
        <v>129</v>
      </c>
      <c r="AT584" s="184" t="s">
        <v>125</v>
      </c>
      <c r="AU584" s="184" t="s">
        <v>82</v>
      </c>
      <c r="AY584" s="88" t="s">
        <v>124</v>
      </c>
      <c r="BE584" s="185">
        <f>IF(N584="základní",J584,0)</f>
        <v>0</v>
      </c>
      <c r="BF584" s="185">
        <f>IF(N584="snížená",J584,0)</f>
        <v>0</v>
      </c>
      <c r="BG584" s="185">
        <f>IF(N584="zákl. přenesená",J584,0)</f>
        <v>0</v>
      </c>
      <c r="BH584" s="185">
        <f>IF(N584="sníž. přenesená",J584,0)</f>
        <v>0</v>
      </c>
      <c r="BI584" s="185">
        <f>IF(N584="nulová",J584,0)</f>
        <v>0</v>
      </c>
      <c r="BJ584" s="88" t="s">
        <v>80</v>
      </c>
      <c r="BK584" s="185">
        <f>ROUND(I584*H584,2)</f>
        <v>0</v>
      </c>
      <c r="BL584" s="88" t="s">
        <v>129</v>
      </c>
      <c r="BM584" s="184" t="s">
        <v>1928</v>
      </c>
    </row>
    <row r="585" spans="1:65" s="192" customFormat="1" x14ac:dyDescent="0.2">
      <c r="B585" s="193"/>
      <c r="D585" s="186" t="s">
        <v>131</v>
      </c>
      <c r="E585" s="194" t="s">
        <v>1</v>
      </c>
      <c r="F585" s="195" t="s">
        <v>1929</v>
      </c>
      <c r="H585" s="196">
        <v>80.5</v>
      </c>
      <c r="L585" s="193"/>
      <c r="M585" s="197"/>
      <c r="N585" s="198"/>
      <c r="O585" s="198"/>
      <c r="P585" s="198"/>
      <c r="Q585" s="198"/>
      <c r="R585" s="198"/>
      <c r="S585" s="198"/>
      <c r="T585" s="199"/>
      <c r="AT585" s="194" t="s">
        <v>131</v>
      </c>
      <c r="AU585" s="194" t="s">
        <v>82</v>
      </c>
      <c r="AV585" s="192" t="s">
        <v>82</v>
      </c>
      <c r="AW585" s="192" t="s">
        <v>28</v>
      </c>
      <c r="AX585" s="192" t="s">
        <v>72</v>
      </c>
      <c r="AY585" s="194" t="s">
        <v>124</v>
      </c>
    </row>
    <row r="586" spans="1:65" s="192" customFormat="1" x14ac:dyDescent="0.2">
      <c r="B586" s="193"/>
      <c r="D586" s="186" t="s">
        <v>131</v>
      </c>
      <c r="E586" s="194" t="s">
        <v>1</v>
      </c>
      <c r="F586" s="195" t="s">
        <v>1930</v>
      </c>
      <c r="H586" s="196">
        <v>78.8</v>
      </c>
      <c r="L586" s="193"/>
      <c r="M586" s="197"/>
      <c r="N586" s="198"/>
      <c r="O586" s="198"/>
      <c r="P586" s="198"/>
      <c r="Q586" s="198"/>
      <c r="R586" s="198"/>
      <c r="S586" s="198"/>
      <c r="T586" s="199"/>
      <c r="AT586" s="194" t="s">
        <v>131</v>
      </c>
      <c r="AU586" s="194" t="s">
        <v>82</v>
      </c>
      <c r="AV586" s="192" t="s">
        <v>82</v>
      </c>
      <c r="AW586" s="192" t="s">
        <v>28</v>
      </c>
      <c r="AX586" s="192" t="s">
        <v>72</v>
      </c>
      <c r="AY586" s="194" t="s">
        <v>124</v>
      </c>
    </row>
    <row r="587" spans="1:65" s="210" customFormat="1" x14ac:dyDescent="0.2">
      <c r="B587" s="211"/>
      <c r="D587" s="186" t="s">
        <v>131</v>
      </c>
      <c r="E587" s="212" t="s">
        <v>1</v>
      </c>
      <c r="F587" s="213" t="s">
        <v>140</v>
      </c>
      <c r="H587" s="214">
        <v>159.30000000000001</v>
      </c>
      <c r="L587" s="211"/>
      <c r="M587" s="215"/>
      <c r="N587" s="216"/>
      <c r="O587" s="216"/>
      <c r="P587" s="216"/>
      <c r="Q587" s="216"/>
      <c r="R587" s="216"/>
      <c r="S587" s="216"/>
      <c r="T587" s="217"/>
      <c r="AT587" s="212" t="s">
        <v>131</v>
      </c>
      <c r="AU587" s="212" t="s">
        <v>82</v>
      </c>
      <c r="AV587" s="210" t="s">
        <v>129</v>
      </c>
      <c r="AW587" s="210" t="s">
        <v>28</v>
      </c>
      <c r="AX587" s="210" t="s">
        <v>80</v>
      </c>
      <c r="AY587" s="212" t="s">
        <v>124</v>
      </c>
    </row>
    <row r="588" spans="1:65" s="99" customFormat="1" ht="16.5" customHeight="1" x14ac:dyDescent="0.2">
      <c r="A588" s="100"/>
      <c r="B588" s="97"/>
      <c r="C588" s="173" t="s">
        <v>868</v>
      </c>
      <c r="D588" s="173" t="s">
        <v>125</v>
      </c>
      <c r="E588" s="174" t="s">
        <v>1478</v>
      </c>
      <c r="F588" s="175" t="s">
        <v>1479</v>
      </c>
      <c r="G588" s="176" t="s">
        <v>185</v>
      </c>
      <c r="H588" s="177">
        <v>80.5</v>
      </c>
      <c r="I588" s="86">
        <v>0</v>
      </c>
      <c r="J588" s="178">
        <f>ROUND(I588*H588,2)</f>
        <v>0</v>
      </c>
      <c r="K588" s="179"/>
      <c r="L588" s="97"/>
      <c r="M588" s="180" t="s">
        <v>1</v>
      </c>
      <c r="N588" s="181" t="s">
        <v>37</v>
      </c>
      <c r="O588" s="182">
        <v>5.3999999999999999E-2</v>
      </c>
      <c r="P588" s="182">
        <f>O588*H588</f>
        <v>4.3469999999999995</v>
      </c>
      <c r="Q588" s="182">
        <v>1.9000000000000001E-4</v>
      </c>
      <c r="R588" s="182">
        <f>Q588*H588</f>
        <v>1.5295000000000001E-2</v>
      </c>
      <c r="S588" s="182">
        <v>0</v>
      </c>
      <c r="T588" s="183">
        <f>S588*H588</f>
        <v>0</v>
      </c>
      <c r="U588" s="100"/>
      <c r="V588" s="100"/>
      <c r="W588" s="100"/>
      <c r="X588" s="100"/>
      <c r="Y588" s="100"/>
      <c r="Z588" s="100"/>
      <c r="AA588" s="100"/>
      <c r="AB588" s="100"/>
      <c r="AC588" s="100"/>
      <c r="AD588" s="100"/>
      <c r="AE588" s="100"/>
      <c r="AR588" s="184" t="s">
        <v>129</v>
      </c>
      <c r="AT588" s="184" t="s">
        <v>125</v>
      </c>
      <c r="AU588" s="184" t="s">
        <v>82</v>
      </c>
      <c r="AY588" s="88" t="s">
        <v>124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88" t="s">
        <v>80</v>
      </c>
      <c r="BK588" s="185">
        <f>ROUND(I588*H588,2)</f>
        <v>0</v>
      </c>
      <c r="BL588" s="88" t="s">
        <v>129</v>
      </c>
      <c r="BM588" s="184" t="s">
        <v>1931</v>
      </c>
    </row>
    <row r="589" spans="1:65" s="192" customFormat="1" x14ac:dyDescent="0.2">
      <c r="B589" s="193"/>
      <c r="D589" s="186" t="s">
        <v>131</v>
      </c>
      <c r="E589" s="194" t="s">
        <v>1</v>
      </c>
      <c r="F589" s="195" t="s">
        <v>1932</v>
      </c>
      <c r="H589" s="196">
        <v>80.5</v>
      </c>
      <c r="L589" s="193"/>
      <c r="M589" s="197"/>
      <c r="N589" s="198"/>
      <c r="O589" s="198"/>
      <c r="P589" s="198"/>
      <c r="Q589" s="198"/>
      <c r="R589" s="198"/>
      <c r="S589" s="198"/>
      <c r="T589" s="199"/>
      <c r="AT589" s="194" t="s">
        <v>131</v>
      </c>
      <c r="AU589" s="194" t="s">
        <v>82</v>
      </c>
      <c r="AV589" s="192" t="s">
        <v>82</v>
      </c>
      <c r="AW589" s="192" t="s">
        <v>28</v>
      </c>
      <c r="AX589" s="192" t="s">
        <v>80</v>
      </c>
      <c r="AY589" s="194" t="s">
        <v>124</v>
      </c>
    </row>
    <row r="590" spans="1:65" s="99" customFormat="1" ht="33" customHeight="1" x14ac:dyDescent="0.2">
      <c r="A590" s="100"/>
      <c r="B590" s="97"/>
      <c r="C590" s="173" t="s">
        <v>873</v>
      </c>
      <c r="D590" s="173" t="s">
        <v>125</v>
      </c>
      <c r="E590" s="174" t="s">
        <v>179</v>
      </c>
      <c r="F590" s="175" t="s">
        <v>180</v>
      </c>
      <c r="G590" s="176" t="s">
        <v>181</v>
      </c>
      <c r="H590" s="177">
        <v>30.347000000000001</v>
      </c>
      <c r="I590" s="86">
        <v>0</v>
      </c>
      <c r="J590" s="178">
        <f>ROUND(I590*H590,2)</f>
        <v>0</v>
      </c>
      <c r="K590" s="179"/>
      <c r="L590" s="97"/>
      <c r="M590" s="180" t="s">
        <v>1</v>
      </c>
      <c r="N590" s="181" t="s">
        <v>37</v>
      </c>
      <c r="O590" s="182">
        <v>1.7889999999999999</v>
      </c>
      <c r="P590" s="182">
        <f>O590*H590</f>
        <v>54.290782999999998</v>
      </c>
      <c r="Q590" s="182">
        <v>0</v>
      </c>
      <c r="R590" s="182">
        <f>Q590*H590</f>
        <v>0</v>
      </c>
      <c r="S590" s="182">
        <v>0</v>
      </c>
      <c r="T590" s="183">
        <f>S590*H590</f>
        <v>0</v>
      </c>
      <c r="U590" s="100"/>
      <c r="V590" s="100"/>
      <c r="W590" s="100"/>
      <c r="X590" s="100"/>
      <c r="Y590" s="100"/>
      <c r="Z590" s="100"/>
      <c r="AA590" s="100"/>
      <c r="AB590" s="100"/>
      <c r="AC590" s="100"/>
      <c r="AD590" s="100"/>
      <c r="AE590" s="100"/>
      <c r="AR590" s="184" t="s">
        <v>129</v>
      </c>
      <c r="AT590" s="184" t="s">
        <v>125</v>
      </c>
      <c r="AU590" s="184" t="s">
        <v>82</v>
      </c>
      <c r="AY590" s="88" t="s">
        <v>124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88" t="s">
        <v>80</v>
      </c>
      <c r="BK590" s="185">
        <f>ROUND(I590*H590,2)</f>
        <v>0</v>
      </c>
      <c r="BL590" s="88" t="s">
        <v>129</v>
      </c>
      <c r="BM590" s="184" t="s">
        <v>1933</v>
      </c>
    </row>
    <row r="591" spans="1:65" s="192" customFormat="1" x14ac:dyDescent="0.2">
      <c r="B591" s="193"/>
      <c r="D591" s="186" t="s">
        <v>131</v>
      </c>
      <c r="E591" s="194" t="s">
        <v>1</v>
      </c>
      <c r="F591" s="195" t="s">
        <v>1934</v>
      </c>
      <c r="H591" s="196">
        <v>23.376999999999999</v>
      </c>
      <c r="L591" s="193"/>
      <c r="M591" s="197"/>
      <c r="N591" s="198"/>
      <c r="O591" s="198"/>
      <c r="P591" s="198"/>
      <c r="Q591" s="198"/>
      <c r="R591" s="198"/>
      <c r="S591" s="198"/>
      <c r="T591" s="199"/>
      <c r="AT591" s="194" t="s">
        <v>131</v>
      </c>
      <c r="AU591" s="194" t="s">
        <v>82</v>
      </c>
      <c r="AV591" s="192" t="s">
        <v>82</v>
      </c>
      <c r="AW591" s="192" t="s">
        <v>28</v>
      </c>
      <c r="AX591" s="192" t="s">
        <v>72</v>
      </c>
      <c r="AY591" s="194" t="s">
        <v>124</v>
      </c>
    </row>
    <row r="592" spans="1:65" s="192" customFormat="1" x14ac:dyDescent="0.2">
      <c r="B592" s="193"/>
      <c r="D592" s="186" t="s">
        <v>131</v>
      </c>
      <c r="E592" s="194" t="s">
        <v>1</v>
      </c>
      <c r="F592" s="195" t="s">
        <v>1935</v>
      </c>
      <c r="H592" s="196">
        <v>6.97</v>
      </c>
      <c r="L592" s="193"/>
      <c r="M592" s="197"/>
      <c r="N592" s="198"/>
      <c r="O592" s="198"/>
      <c r="P592" s="198"/>
      <c r="Q592" s="198"/>
      <c r="R592" s="198"/>
      <c r="S592" s="198"/>
      <c r="T592" s="199"/>
      <c r="AT592" s="194" t="s">
        <v>131</v>
      </c>
      <c r="AU592" s="194" t="s">
        <v>82</v>
      </c>
      <c r="AV592" s="192" t="s">
        <v>82</v>
      </c>
      <c r="AW592" s="192" t="s">
        <v>28</v>
      </c>
      <c r="AX592" s="192" t="s">
        <v>72</v>
      </c>
      <c r="AY592" s="194" t="s">
        <v>124</v>
      </c>
    </row>
    <row r="593" spans="1:65" s="210" customFormat="1" x14ac:dyDescent="0.2">
      <c r="B593" s="211"/>
      <c r="D593" s="186" t="s">
        <v>131</v>
      </c>
      <c r="E593" s="212" t="s">
        <v>1</v>
      </c>
      <c r="F593" s="213" t="s">
        <v>140</v>
      </c>
      <c r="H593" s="214">
        <v>30.346999999999998</v>
      </c>
      <c r="L593" s="211"/>
      <c r="M593" s="215"/>
      <c r="N593" s="216"/>
      <c r="O593" s="216"/>
      <c r="P593" s="216"/>
      <c r="Q593" s="216"/>
      <c r="R593" s="216"/>
      <c r="S593" s="216"/>
      <c r="T593" s="217"/>
      <c r="AT593" s="212" t="s">
        <v>131</v>
      </c>
      <c r="AU593" s="212" t="s">
        <v>82</v>
      </c>
      <c r="AV593" s="210" t="s">
        <v>129</v>
      </c>
      <c r="AW593" s="210" t="s">
        <v>28</v>
      </c>
      <c r="AX593" s="210" t="s">
        <v>80</v>
      </c>
      <c r="AY593" s="212" t="s">
        <v>124</v>
      </c>
    </row>
    <row r="594" spans="1:65" s="99" customFormat="1" ht="16.5" customHeight="1" x14ac:dyDescent="0.2">
      <c r="A594" s="100"/>
      <c r="B594" s="97"/>
      <c r="C594" s="218" t="s">
        <v>877</v>
      </c>
      <c r="D594" s="218" t="s">
        <v>467</v>
      </c>
      <c r="E594" s="219" t="s">
        <v>728</v>
      </c>
      <c r="F594" s="220" t="s">
        <v>729</v>
      </c>
      <c r="G594" s="221" t="s">
        <v>730</v>
      </c>
      <c r="H594" s="222">
        <v>60.694000000000003</v>
      </c>
      <c r="I594" s="231">
        <v>0</v>
      </c>
      <c r="J594" s="223">
        <f>ROUND(I594*H594,2)</f>
        <v>0</v>
      </c>
      <c r="K594" s="224"/>
      <c r="L594" s="225"/>
      <c r="M594" s="226" t="s">
        <v>1</v>
      </c>
      <c r="N594" s="227" t="s">
        <v>37</v>
      </c>
      <c r="O594" s="182">
        <v>0</v>
      </c>
      <c r="P594" s="182">
        <f>O594*H594</f>
        <v>0</v>
      </c>
      <c r="Q594" s="182">
        <v>1</v>
      </c>
      <c r="R594" s="182">
        <f>Q594*H594</f>
        <v>60.694000000000003</v>
      </c>
      <c r="S594" s="182">
        <v>0</v>
      </c>
      <c r="T594" s="183">
        <f>S594*H594</f>
        <v>0</v>
      </c>
      <c r="U594" s="100"/>
      <c r="V594" s="100"/>
      <c r="W594" s="100"/>
      <c r="X594" s="100"/>
      <c r="Y594" s="100"/>
      <c r="Z594" s="100"/>
      <c r="AA594" s="100"/>
      <c r="AB594" s="100"/>
      <c r="AC594" s="100"/>
      <c r="AD594" s="100"/>
      <c r="AE594" s="100"/>
      <c r="AR594" s="184" t="s">
        <v>178</v>
      </c>
      <c r="AT594" s="184" t="s">
        <v>467</v>
      </c>
      <c r="AU594" s="184" t="s">
        <v>82</v>
      </c>
      <c r="AY594" s="88" t="s">
        <v>124</v>
      </c>
      <c r="BE594" s="185">
        <f>IF(N594="základní",J594,0)</f>
        <v>0</v>
      </c>
      <c r="BF594" s="185">
        <f>IF(N594="snížená",J594,0)</f>
        <v>0</v>
      </c>
      <c r="BG594" s="185">
        <f>IF(N594="zákl. přenesená",J594,0)</f>
        <v>0</v>
      </c>
      <c r="BH594" s="185">
        <f>IF(N594="sníž. přenesená",J594,0)</f>
        <v>0</v>
      </c>
      <c r="BI594" s="185">
        <f>IF(N594="nulová",J594,0)</f>
        <v>0</v>
      </c>
      <c r="BJ594" s="88" t="s">
        <v>80</v>
      </c>
      <c r="BK594" s="185">
        <f>ROUND(I594*H594,2)</f>
        <v>0</v>
      </c>
      <c r="BL594" s="88" t="s">
        <v>129</v>
      </c>
      <c r="BM594" s="184" t="s">
        <v>1936</v>
      </c>
    </row>
    <row r="595" spans="1:65" s="192" customFormat="1" x14ac:dyDescent="0.2">
      <c r="B595" s="193"/>
      <c r="D595" s="186" t="s">
        <v>131</v>
      </c>
      <c r="F595" s="195" t="s">
        <v>1937</v>
      </c>
      <c r="H595" s="196">
        <v>60.694000000000003</v>
      </c>
      <c r="L595" s="193"/>
      <c r="M595" s="197"/>
      <c r="N595" s="198"/>
      <c r="O595" s="198"/>
      <c r="P595" s="198"/>
      <c r="Q595" s="198"/>
      <c r="R595" s="198"/>
      <c r="S595" s="198"/>
      <c r="T595" s="199"/>
      <c r="AT595" s="194" t="s">
        <v>131</v>
      </c>
      <c r="AU595" s="194" t="s">
        <v>82</v>
      </c>
      <c r="AV595" s="192" t="s">
        <v>82</v>
      </c>
      <c r="AW595" s="192" t="s">
        <v>3</v>
      </c>
      <c r="AX595" s="192" t="s">
        <v>80</v>
      </c>
      <c r="AY595" s="194" t="s">
        <v>124</v>
      </c>
    </row>
    <row r="596" spans="1:65" s="99" customFormat="1" ht="33" customHeight="1" x14ac:dyDescent="0.2">
      <c r="A596" s="100"/>
      <c r="B596" s="97"/>
      <c r="C596" s="173" t="s">
        <v>881</v>
      </c>
      <c r="D596" s="173" t="s">
        <v>125</v>
      </c>
      <c r="E596" s="174" t="s">
        <v>792</v>
      </c>
      <c r="F596" s="175" t="s">
        <v>793</v>
      </c>
      <c r="G596" s="176" t="s">
        <v>181</v>
      </c>
      <c r="H596" s="177">
        <v>39.151000000000003</v>
      </c>
      <c r="I596" s="86">
        <v>0</v>
      </c>
      <c r="J596" s="178">
        <f>ROUND(I596*H596,2)</f>
        <v>0</v>
      </c>
      <c r="K596" s="179"/>
      <c r="L596" s="97"/>
      <c r="M596" s="180" t="s">
        <v>1</v>
      </c>
      <c r="N596" s="181" t="s">
        <v>37</v>
      </c>
      <c r="O596" s="182">
        <v>7.0000000000000007E-2</v>
      </c>
      <c r="P596" s="182">
        <f>O596*H596</f>
        <v>2.7405700000000004</v>
      </c>
      <c r="Q596" s="182">
        <v>0</v>
      </c>
      <c r="R596" s="182">
        <f>Q596*H596</f>
        <v>0</v>
      </c>
      <c r="S596" s="182">
        <v>0</v>
      </c>
      <c r="T596" s="183">
        <f>S596*H596</f>
        <v>0</v>
      </c>
      <c r="U596" s="100"/>
      <c r="V596" s="100"/>
      <c r="W596" s="100"/>
      <c r="X596" s="100"/>
      <c r="Y596" s="100"/>
      <c r="Z596" s="100"/>
      <c r="AA596" s="100"/>
      <c r="AB596" s="100"/>
      <c r="AC596" s="100"/>
      <c r="AD596" s="100"/>
      <c r="AE596" s="100"/>
      <c r="AR596" s="184" t="s">
        <v>129</v>
      </c>
      <c r="AT596" s="184" t="s">
        <v>125</v>
      </c>
      <c r="AU596" s="184" t="s">
        <v>82</v>
      </c>
      <c r="AY596" s="88" t="s">
        <v>124</v>
      </c>
      <c r="BE596" s="185">
        <f>IF(N596="základní",J596,0)</f>
        <v>0</v>
      </c>
      <c r="BF596" s="185">
        <f>IF(N596="snížená",J596,0)</f>
        <v>0</v>
      </c>
      <c r="BG596" s="185">
        <f>IF(N596="zákl. přenesená",J596,0)</f>
        <v>0</v>
      </c>
      <c r="BH596" s="185">
        <f>IF(N596="sníž. přenesená",J596,0)</f>
        <v>0</v>
      </c>
      <c r="BI596" s="185">
        <f>IF(N596="nulová",J596,0)</f>
        <v>0</v>
      </c>
      <c r="BJ596" s="88" t="s">
        <v>80</v>
      </c>
      <c r="BK596" s="185">
        <f>ROUND(I596*H596,2)</f>
        <v>0</v>
      </c>
      <c r="BL596" s="88" t="s">
        <v>129</v>
      </c>
      <c r="BM596" s="184" t="s">
        <v>1938</v>
      </c>
    </row>
    <row r="597" spans="1:65" s="192" customFormat="1" x14ac:dyDescent="0.2">
      <c r="B597" s="193"/>
      <c r="D597" s="186" t="s">
        <v>131</v>
      </c>
      <c r="E597" s="194" t="s">
        <v>1</v>
      </c>
      <c r="F597" s="195" t="s">
        <v>1939</v>
      </c>
      <c r="H597" s="196">
        <v>39.151000000000003</v>
      </c>
      <c r="L597" s="193"/>
      <c r="M597" s="197"/>
      <c r="N597" s="198"/>
      <c r="O597" s="198"/>
      <c r="P597" s="198"/>
      <c r="Q597" s="198"/>
      <c r="R597" s="198"/>
      <c r="S597" s="198"/>
      <c r="T597" s="199"/>
      <c r="AT597" s="194" t="s">
        <v>131</v>
      </c>
      <c r="AU597" s="194" t="s">
        <v>82</v>
      </c>
      <c r="AV597" s="192" t="s">
        <v>82</v>
      </c>
      <c r="AW597" s="192" t="s">
        <v>28</v>
      </c>
      <c r="AX597" s="192" t="s">
        <v>80</v>
      </c>
      <c r="AY597" s="194" t="s">
        <v>124</v>
      </c>
    </row>
    <row r="598" spans="1:65" s="99" customFormat="1" ht="21.75" customHeight="1" x14ac:dyDescent="0.2">
      <c r="A598" s="100"/>
      <c r="B598" s="97"/>
      <c r="C598" s="173" t="s">
        <v>885</v>
      </c>
      <c r="D598" s="173" t="s">
        <v>125</v>
      </c>
      <c r="E598" s="174" t="s">
        <v>756</v>
      </c>
      <c r="F598" s="175" t="s">
        <v>757</v>
      </c>
      <c r="G598" s="176" t="s">
        <v>181</v>
      </c>
      <c r="H598" s="177">
        <v>47.555999999999997</v>
      </c>
      <c r="I598" s="86">
        <v>0</v>
      </c>
      <c r="J598" s="178">
        <f>ROUND(I598*H598,2)</f>
        <v>0</v>
      </c>
      <c r="K598" s="179"/>
      <c r="L598" s="97"/>
      <c r="M598" s="180" t="s">
        <v>1</v>
      </c>
      <c r="N598" s="181" t="s">
        <v>37</v>
      </c>
      <c r="O598" s="182">
        <v>0.32800000000000001</v>
      </c>
      <c r="P598" s="182">
        <f>O598*H598</f>
        <v>15.598368000000001</v>
      </c>
      <c r="Q598" s="182">
        <v>0</v>
      </c>
      <c r="R598" s="182">
        <f>Q598*H598</f>
        <v>0</v>
      </c>
      <c r="S598" s="182">
        <v>0</v>
      </c>
      <c r="T598" s="183">
        <f>S598*H598</f>
        <v>0</v>
      </c>
      <c r="U598" s="100"/>
      <c r="V598" s="100"/>
      <c r="W598" s="100"/>
      <c r="X598" s="100"/>
      <c r="Y598" s="100"/>
      <c r="Z598" s="100"/>
      <c r="AA598" s="100"/>
      <c r="AB598" s="100"/>
      <c r="AC598" s="100"/>
      <c r="AD598" s="100"/>
      <c r="AE598" s="100"/>
      <c r="AR598" s="184" t="s">
        <v>129</v>
      </c>
      <c r="AT598" s="184" t="s">
        <v>125</v>
      </c>
      <c r="AU598" s="184" t="s">
        <v>82</v>
      </c>
      <c r="AY598" s="88" t="s">
        <v>124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88" t="s">
        <v>80</v>
      </c>
      <c r="BK598" s="185">
        <f>ROUND(I598*H598,2)</f>
        <v>0</v>
      </c>
      <c r="BL598" s="88" t="s">
        <v>129</v>
      </c>
      <c r="BM598" s="184" t="s">
        <v>1940</v>
      </c>
    </row>
    <row r="599" spans="1:65" s="192" customFormat="1" x14ac:dyDescent="0.2">
      <c r="B599" s="193"/>
      <c r="D599" s="186" t="s">
        <v>131</v>
      </c>
      <c r="E599" s="194" t="s">
        <v>1</v>
      </c>
      <c r="F599" s="195" t="s">
        <v>1941</v>
      </c>
      <c r="H599" s="196">
        <v>41.027000000000001</v>
      </c>
      <c r="L599" s="193"/>
      <c r="M599" s="197"/>
      <c r="N599" s="198"/>
      <c r="O599" s="198"/>
      <c r="P599" s="198"/>
      <c r="Q599" s="198"/>
      <c r="R599" s="198"/>
      <c r="S599" s="198"/>
      <c r="T599" s="199"/>
      <c r="AT599" s="194" t="s">
        <v>131</v>
      </c>
      <c r="AU599" s="194" t="s">
        <v>82</v>
      </c>
      <c r="AV599" s="192" t="s">
        <v>82</v>
      </c>
      <c r="AW599" s="192" t="s">
        <v>28</v>
      </c>
      <c r="AX599" s="192" t="s">
        <v>72</v>
      </c>
      <c r="AY599" s="194" t="s">
        <v>124</v>
      </c>
    </row>
    <row r="600" spans="1:65" s="192" customFormat="1" x14ac:dyDescent="0.2">
      <c r="B600" s="193"/>
      <c r="D600" s="186" t="s">
        <v>131</v>
      </c>
      <c r="E600" s="194" t="s">
        <v>1</v>
      </c>
      <c r="F600" s="195" t="s">
        <v>1942</v>
      </c>
      <c r="H600" s="196">
        <v>6.5289999999999999</v>
      </c>
      <c r="L600" s="193"/>
      <c r="M600" s="197"/>
      <c r="N600" s="198"/>
      <c r="O600" s="198"/>
      <c r="P600" s="198"/>
      <c r="Q600" s="198"/>
      <c r="R600" s="198"/>
      <c r="S600" s="198"/>
      <c r="T600" s="199"/>
      <c r="AT600" s="194" t="s">
        <v>131</v>
      </c>
      <c r="AU600" s="194" t="s">
        <v>82</v>
      </c>
      <c r="AV600" s="192" t="s">
        <v>82</v>
      </c>
      <c r="AW600" s="192" t="s">
        <v>28</v>
      </c>
      <c r="AX600" s="192" t="s">
        <v>72</v>
      </c>
      <c r="AY600" s="194" t="s">
        <v>124</v>
      </c>
    </row>
    <row r="601" spans="1:65" s="210" customFormat="1" x14ac:dyDescent="0.2">
      <c r="B601" s="211"/>
      <c r="D601" s="186" t="s">
        <v>131</v>
      </c>
      <c r="E601" s="212" t="s">
        <v>1</v>
      </c>
      <c r="F601" s="213" t="s">
        <v>140</v>
      </c>
      <c r="H601" s="214">
        <v>47.555999999999997</v>
      </c>
      <c r="L601" s="211"/>
      <c r="M601" s="215"/>
      <c r="N601" s="216"/>
      <c r="O601" s="216"/>
      <c r="P601" s="216"/>
      <c r="Q601" s="216"/>
      <c r="R601" s="216"/>
      <c r="S601" s="216"/>
      <c r="T601" s="217"/>
      <c r="AT601" s="212" t="s">
        <v>131</v>
      </c>
      <c r="AU601" s="212" t="s">
        <v>82</v>
      </c>
      <c r="AV601" s="210" t="s">
        <v>129</v>
      </c>
      <c r="AW601" s="210" t="s">
        <v>28</v>
      </c>
      <c r="AX601" s="210" t="s">
        <v>80</v>
      </c>
      <c r="AY601" s="212" t="s">
        <v>124</v>
      </c>
    </row>
    <row r="602" spans="1:65" s="99" customFormat="1" ht="21.75" customHeight="1" x14ac:dyDescent="0.2">
      <c r="A602" s="100"/>
      <c r="B602" s="97"/>
      <c r="C602" s="173" t="s">
        <v>889</v>
      </c>
      <c r="D602" s="173" t="s">
        <v>125</v>
      </c>
      <c r="E602" s="174" t="s">
        <v>781</v>
      </c>
      <c r="F602" s="175" t="s">
        <v>782</v>
      </c>
      <c r="G602" s="176" t="s">
        <v>128</v>
      </c>
      <c r="H602" s="177">
        <v>54.755000000000003</v>
      </c>
      <c r="I602" s="86">
        <v>0</v>
      </c>
      <c r="J602" s="178">
        <f>ROUND(I602*H602,2)</f>
        <v>0</v>
      </c>
      <c r="K602" s="179"/>
      <c r="L602" s="97"/>
      <c r="M602" s="180" t="s">
        <v>1</v>
      </c>
      <c r="N602" s="181" t="s">
        <v>37</v>
      </c>
      <c r="O602" s="182">
        <v>0.114</v>
      </c>
      <c r="P602" s="182">
        <f>O602*H602</f>
        <v>6.2420700000000009</v>
      </c>
      <c r="Q602" s="182">
        <v>0</v>
      </c>
      <c r="R602" s="182">
        <f>Q602*H602</f>
        <v>0</v>
      </c>
      <c r="S602" s="182">
        <v>0</v>
      </c>
      <c r="T602" s="183">
        <f>S602*H602</f>
        <v>0</v>
      </c>
      <c r="U602" s="100"/>
      <c r="V602" s="100"/>
      <c r="W602" s="100"/>
      <c r="X602" s="100"/>
      <c r="Y602" s="100"/>
      <c r="Z602" s="100"/>
      <c r="AA602" s="100"/>
      <c r="AB602" s="100"/>
      <c r="AC602" s="100"/>
      <c r="AD602" s="100"/>
      <c r="AE602" s="100"/>
      <c r="AR602" s="184" t="s">
        <v>129</v>
      </c>
      <c r="AT602" s="184" t="s">
        <v>125</v>
      </c>
      <c r="AU602" s="184" t="s">
        <v>82</v>
      </c>
      <c r="AY602" s="88" t="s">
        <v>124</v>
      </c>
      <c r="BE602" s="185">
        <f>IF(N602="základní",J602,0)</f>
        <v>0</v>
      </c>
      <c r="BF602" s="185">
        <f>IF(N602="snížená",J602,0)</f>
        <v>0</v>
      </c>
      <c r="BG602" s="185">
        <f>IF(N602="zákl. přenesená",J602,0)</f>
        <v>0</v>
      </c>
      <c r="BH602" s="185">
        <f>IF(N602="sníž. přenesená",J602,0)</f>
        <v>0</v>
      </c>
      <c r="BI602" s="185">
        <f>IF(N602="nulová",J602,0)</f>
        <v>0</v>
      </c>
      <c r="BJ602" s="88" t="s">
        <v>80</v>
      </c>
      <c r="BK602" s="185">
        <f>ROUND(I602*H602,2)</f>
        <v>0</v>
      </c>
      <c r="BL602" s="88" t="s">
        <v>129</v>
      </c>
      <c r="BM602" s="184" t="s">
        <v>1943</v>
      </c>
    </row>
    <row r="603" spans="1:65" s="192" customFormat="1" x14ac:dyDescent="0.2">
      <c r="B603" s="193"/>
      <c r="D603" s="186" t="s">
        <v>131</v>
      </c>
      <c r="E603" s="194" t="s">
        <v>1</v>
      </c>
      <c r="F603" s="195" t="s">
        <v>1944</v>
      </c>
      <c r="H603" s="196">
        <v>54.755000000000003</v>
      </c>
      <c r="L603" s="193"/>
      <c r="M603" s="197"/>
      <c r="N603" s="198"/>
      <c r="O603" s="198"/>
      <c r="P603" s="198"/>
      <c r="Q603" s="198"/>
      <c r="R603" s="198"/>
      <c r="S603" s="198"/>
      <c r="T603" s="199"/>
      <c r="AT603" s="194" t="s">
        <v>131</v>
      </c>
      <c r="AU603" s="194" t="s">
        <v>82</v>
      </c>
      <c r="AV603" s="192" t="s">
        <v>82</v>
      </c>
      <c r="AW603" s="192" t="s">
        <v>28</v>
      </c>
      <c r="AX603" s="192" t="s">
        <v>80</v>
      </c>
      <c r="AY603" s="194" t="s">
        <v>124</v>
      </c>
    </row>
    <row r="604" spans="1:65" s="99" customFormat="1" ht="21.75" customHeight="1" x14ac:dyDescent="0.2">
      <c r="A604" s="100"/>
      <c r="B604" s="97"/>
      <c r="C604" s="173" t="s">
        <v>895</v>
      </c>
      <c r="D604" s="173" t="s">
        <v>125</v>
      </c>
      <c r="E604" s="174" t="s">
        <v>798</v>
      </c>
      <c r="F604" s="175" t="s">
        <v>799</v>
      </c>
      <c r="G604" s="176" t="s">
        <v>730</v>
      </c>
      <c r="H604" s="177">
        <v>1.052</v>
      </c>
      <c r="I604" s="86">
        <v>0</v>
      </c>
      <c r="J604" s="178">
        <f>ROUND(I604*H604,2)</f>
        <v>0</v>
      </c>
      <c r="K604" s="179"/>
      <c r="L604" s="97"/>
      <c r="M604" s="180" t="s">
        <v>1</v>
      </c>
      <c r="N604" s="181" t="s">
        <v>37</v>
      </c>
      <c r="O604" s="182">
        <v>1.48</v>
      </c>
      <c r="P604" s="182">
        <f>O604*H604</f>
        <v>1.5569600000000001</v>
      </c>
      <c r="Q604" s="182">
        <v>0</v>
      </c>
      <c r="R604" s="182">
        <f>Q604*H604</f>
        <v>0</v>
      </c>
      <c r="S604" s="182">
        <v>0</v>
      </c>
      <c r="T604" s="183">
        <f>S604*H604</f>
        <v>0</v>
      </c>
      <c r="U604" s="100"/>
      <c r="V604" s="100"/>
      <c r="W604" s="100"/>
      <c r="X604" s="100"/>
      <c r="Y604" s="100"/>
      <c r="Z604" s="100"/>
      <c r="AA604" s="100"/>
      <c r="AB604" s="100"/>
      <c r="AC604" s="100"/>
      <c r="AD604" s="100"/>
      <c r="AE604" s="100"/>
      <c r="AR604" s="184" t="s">
        <v>129</v>
      </c>
      <c r="AT604" s="184" t="s">
        <v>125</v>
      </c>
      <c r="AU604" s="184" t="s">
        <v>82</v>
      </c>
      <c r="AY604" s="88" t="s">
        <v>124</v>
      </c>
      <c r="BE604" s="185">
        <f>IF(N604="základní",J604,0)</f>
        <v>0</v>
      </c>
      <c r="BF604" s="185">
        <f>IF(N604="snížená",J604,0)</f>
        <v>0</v>
      </c>
      <c r="BG604" s="185">
        <f>IF(N604="zákl. přenesená",J604,0)</f>
        <v>0</v>
      </c>
      <c r="BH604" s="185">
        <f>IF(N604="sníž. přenesená",J604,0)</f>
        <v>0</v>
      </c>
      <c r="BI604" s="185">
        <f>IF(N604="nulová",J604,0)</f>
        <v>0</v>
      </c>
      <c r="BJ604" s="88" t="s">
        <v>80</v>
      </c>
      <c r="BK604" s="185">
        <f>ROUND(I604*H604,2)</f>
        <v>0</v>
      </c>
      <c r="BL604" s="88" t="s">
        <v>129</v>
      </c>
      <c r="BM604" s="184" t="s">
        <v>1945</v>
      </c>
    </row>
    <row r="605" spans="1:65" s="192" customFormat="1" x14ac:dyDescent="0.2">
      <c r="B605" s="193"/>
      <c r="D605" s="186" t="s">
        <v>131</v>
      </c>
      <c r="E605" s="194" t="s">
        <v>1</v>
      </c>
      <c r="F605" s="195" t="s">
        <v>1946</v>
      </c>
      <c r="H605" s="196">
        <v>9.0999999999999998E-2</v>
      </c>
      <c r="L605" s="193"/>
      <c r="M605" s="197"/>
      <c r="N605" s="198"/>
      <c r="O605" s="198"/>
      <c r="P605" s="198"/>
      <c r="Q605" s="198"/>
      <c r="R605" s="198"/>
      <c r="S605" s="198"/>
      <c r="T605" s="199"/>
      <c r="AT605" s="194" t="s">
        <v>131</v>
      </c>
      <c r="AU605" s="194" t="s">
        <v>82</v>
      </c>
      <c r="AV605" s="192" t="s">
        <v>82</v>
      </c>
      <c r="AW605" s="192" t="s">
        <v>28</v>
      </c>
      <c r="AX605" s="192" t="s">
        <v>72</v>
      </c>
      <c r="AY605" s="194" t="s">
        <v>124</v>
      </c>
    </row>
    <row r="606" spans="1:65" s="192" customFormat="1" x14ac:dyDescent="0.2">
      <c r="B606" s="193"/>
      <c r="D606" s="186" t="s">
        <v>131</v>
      </c>
      <c r="E606" s="194" t="s">
        <v>1</v>
      </c>
      <c r="F606" s="195" t="s">
        <v>1947</v>
      </c>
      <c r="H606" s="196">
        <v>2E-3</v>
      </c>
      <c r="L606" s="193"/>
      <c r="M606" s="197"/>
      <c r="N606" s="198"/>
      <c r="O606" s="198"/>
      <c r="P606" s="198"/>
      <c r="Q606" s="198"/>
      <c r="R606" s="198"/>
      <c r="S606" s="198"/>
      <c r="T606" s="199"/>
      <c r="AT606" s="194" t="s">
        <v>131</v>
      </c>
      <c r="AU606" s="194" t="s">
        <v>82</v>
      </c>
      <c r="AV606" s="192" t="s">
        <v>82</v>
      </c>
      <c r="AW606" s="192" t="s">
        <v>28</v>
      </c>
      <c r="AX606" s="192" t="s">
        <v>72</v>
      </c>
      <c r="AY606" s="194" t="s">
        <v>124</v>
      </c>
    </row>
    <row r="607" spans="1:65" s="192" customFormat="1" x14ac:dyDescent="0.2">
      <c r="B607" s="193"/>
      <c r="D607" s="186" t="s">
        <v>131</v>
      </c>
      <c r="E607" s="194" t="s">
        <v>1</v>
      </c>
      <c r="F607" s="195" t="s">
        <v>1948</v>
      </c>
      <c r="H607" s="196">
        <v>1.4E-2</v>
      </c>
      <c r="L607" s="193"/>
      <c r="M607" s="197"/>
      <c r="N607" s="198"/>
      <c r="O607" s="198"/>
      <c r="P607" s="198"/>
      <c r="Q607" s="198"/>
      <c r="R607" s="198"/>
      <c r="S607" s="198"/>
      <c r="T607" s="199"/>
      <c r="AT607" s="194" t="s">
        <v>131</v>
      </c>
      <c r="AU607" s="194" t="s">
        <v>82</v>
      </c>
      <c r="AV607" s="192" t="s">
        <v>82</v>
      </c>
      <c r="AW607" s="192" t="s">
        <v>28</v>
      </c>
      <c r="AX607" s="192" t="s">
        <v>72</v>
      </c>
      <c r="AY607" s="194" t="s">
        <v>124</v>
      </c>
    </row>
    <row r="608" spans="1:65" s="192" customFormat="1" x14ac:dyDescent="0.2">
      <c r="B608" s="193"/>
      <c r="D608" s="186" t="s">
        <v>131</v>
      </c>
      <c r="E608" s="194" t="s">
        <v>1</v>
      </c>
      <c r="F608" s="195" t="s">
        <v>1502</v>
      </c>
      <c r="H608" s="196">
        <v>0.91900000000000004</v>
      </c>
      <c r="L608" s="193"/>
      <c r="M608" s="197"/>
      <c r="N608" s="198"/>
      <c r="O608" s="198"/>
      <c r="P608" s="198"/>
      <c r="Q608" s="198"/>
      <c r="R608" s="198"/>
      <c r="S608" s="198"/>
      <c r="T608" s="199"/>
      <c r="AT608" s="194" t="s">
        <v>131</v>
      </c>
      <c r="AU608" s="194" t="s">
        <v>82</v>
      </c>
      <c r="AV608" s="192" t="s">
        <v>82</v>
      </c>
      <c r="AW608" s="192" t="s">
        <v>28</v>
      </c>
      <c r="AX608" s="192" t="s">
        <v>72</v>
      </c>
      <c r="AY608" s="194" t="s">
        <v>124</v>
      </c>
    </row>
    <row r="609" spans="1:65" s="192" customFormat="1" x14ac:dyDescent="0.2">
      <c r="B609" s="193"/>
      <c r="D609" s="186" t="s">
        <v>131</v>
      </c>
      <c r="E609" s="194" t="s">
        <v>1</v>
      </c>
      <c r="F609" s="195" t="s">
        <v>1949</v>
      </c>
      <c r="H609" s="196">
        <v>1.0999999999999999E-2</v>
      </c>
      <c r="L609" s="193"/>
      <c r="M609" s="197"/>
      <c r="N609" s="198"/>
      <c r="O609" s="198"/>
      <c r="P609" s="198"/>
      <c r="Q609" s="198"/>
      <c r="R609" s="198"/>
      <c r="S609" s="198"/>
      <c r="T609" s="199"/>
      <c r="AT609" s="194" t="s">
        <v>131</v>
      </c>
      <c r="AU609" s="194" t="s">
        <v>82</v>
      </c>
      <c r="AV609" s="192" t="s">
        <v>82</v>
      </c>
      <c r="AW609" s="192" t="s">
        <v>28</v>
      </c>
      <c r="AX609" s="192" t="s">
        <v>72</v>
      </c>
      <c r="AY609" s="194" t="s">
        <v>124</v>
      </c>
    </row>
    <row r="610" spans="1:65" s="192" customFormat="1" x14ac:dyDescent="0.2">
      <c r="B610" s="193"/>
      <c r="D610" s="186" t="s">
        <v>131</v>
      </c>
      <c r="E610" s="194" t="s">
        <v>1</v>
      </c>
      <c r="F610" s="195" t="s">
        <v>1950</v>
      </c>
      <c r="H610" s="196">
        <v>1.4999999999999999E-2</v>
      </c>
      <c r="L610" s="193"/>
      <c r="M610" s="197"/>
      <c r="N610" s="198"/>
      <c r="O610" s="198"/>
      <c r="P610" s="198"/>
      <c r="Q610" s="198"/>
      <c r="R610" s="198"/>
      <c r="S610" s="198"/>
      <c r="T610" s="199"/>
      <c r="AT610" s="194" t="s">
        <v>131</v>
      </c>
      <c r="AU610" s="194" t="s">
        <v>82</v>
      </c>
      <c r="AV610" s="192" t="s">
        <v>82</v>
      </c>
      <c r="AW610" s="192" t="s">
        <v>28</v>
      </c>
      <c r="AX610" s="192" t="s">
        <v>72</v>
      </c>
      <c r="AY610" s="194" t="s">
        <v>124</v>
      </c>
    </row>
    <row r="611" spans="1:65" s="210" customFormat="1" x14ac:dyDescent="0.2">
      <c r="B611" s="211"/>
      <c r="D611" s="186" t="s">
        <v>131</v>
      </c>
      <c r="E611" s="212" t="s">
        <v>1</v>
      </c>
      <c r="F611" s="213" t="s">
        <v>140</v>
      </c>
      <c r="H611" s="214">
        <v>1.0519999999999998</v>
      </c>
      <c r="L611" s="211"/>
      <c r="M611" s="215"/>
      <c r="N611" s="216"/>
      <c r="O611" s="216"/>
      <c r="P611" s="216"/>
      <c r="Q611" s="216"/>
      <c r="R611" s="216"/>
      <c r="S611" s="216"/>
      <c r="T611" s="217"/>
      <c r="AT611" s="212" t="s">
        <v>131</v>
      </c>
      <c r="AU611" s="212" t="s">
        <v>82</v>
      </c>
      <c r="AV611" s="210" t="s">
        <v>129</v>
      </c>
      <c r="AW611" s="210" t="s">
        <v>28</v>
      </c>
      <c r="AX611" s="210" t="s">
        <v>80</v>
      </c>
      <c r="AY611" s="212" t="s">
        <v>124</v>
      </c>
    </row>
    <row r="612" spans="1:65" s="99" customFormat="1" ht="21.75" customHeight="1" x14ac:dyDescent="0.2">
      <c r="A612" s="100"/>
      <c r="B612" s="97"/>
      <c r="C612" s="173" t="s">
        <v>901</v>
      </c>
      <c r="D612" s="173" t="s">
        <v>125</v>
      </c>
      <c r="E612" s="174" t="s">
        <v>807</v>
      </c>
      <c r="F612" s="175" t="s">
        <v>808</v>
      </c>
      <c r="G612" s="176" t="s">
        <v>730</v>
      </c>
      <c r="H612" s="177">
        <v>1.052</v>
      </c>
      <c r="I612" s="86">
        <v>0</v>
      </c>
      <c r="J612" s="178">
        <f>ROUND(I612*H612,2)</f>
        <v>0</v>
      </c>
      <c r="K612" s="179"/>
      <c r="L612" s="97"/>
      <c r="M612" s="180" t="s">
        <v>1</v>
      </c>
      <c r="N612" s="181" t="s">
        <v>37</v>
      </c>
      <c r="O612" s="182">
        <v>0.98799999999999999</v>
      </c>
      <c r="P612" s="182">
        <f>O612*H612</f>
        <v>1.0393760000000001</v>
      </c>
      <c r="Q612" s="182">
        <v>0</v>
      </c>
      <c r="R612" s="182">
        <f>Q612*H612</f>
        <v>0</v>
      </c>
      <c r="S612" s="182">
        <v>0</v>
      </c>
      <c r="T612" s="183">
        <f>S612*H612</f>
        <v>0</v>
      </c>
      <c r="U612" s="100"/>
      <c r="V612" s="100"/>
      <c r="W612" s="100"/>
      <c r="X612" s="100"/>
      <c r="Y612" s="100"/>
      <c r="Z612" s="100"/>
      <c r="AA612" s="100"/>
      <c r="AB612" s="100"/>
      <c r="AC612" s="100"/>
      <c r="AD612" s="100"/>
      <c r="AE612" s="100"/>
      <c r="AR612" s="184" t="s">
        <v>129</v>
      </c>
      <c r="AT612" s="184" t="s">
        <v>125</v>
      </c>
      <c r="AU612" s="184" t="s">
        <v>82</v>
      </c>
      <c r="AY612" s="88" t="s">
        <v>124</v>
      </c>
      <c r="BE612" s="185">
        <f>IF(N612="základní",J612,0)</f>
        <v>0</v>
      </c>
      <c r="BF612" s="185">
        <f>IF(N612="snížená",J612,0)</f>
        <v>0</v>
      </c>
      <c r="BG612" s="185">
        <f>IF(N612="zákl. přenesená",J612,0)</f>
        <v>0</v>
      </c>
      <c r="BH612" s="185">
        <f>IF(N612="sníž. přenesená",J612,0)</f>
        <v>0</v>
      </c>
      <c r="BI612" s="185">
        <f>IF(N612="nulová",J612,0)</f>
        <v>0</v>
      </c>
      <c r="BJ612" s="88" t="s">
        <v>80</v>
      </c>
      <c r="BK612" s="185">
        <f>ROUND(I612*H612,2)</f>
        <v>0</v>
      </c>
      <c r="BL612" s="88" t="s">
        <v>129</v>
      </c>
      <c r="BM612" s="184" t="s">
        <v>1951</v>
      </c>
    </row>
    <row r="613" spans="1:65" s="192" customFormat="1" x14ac:dyDescent="0.2">
      <c r="B613" s="193"/>
      <c r="D613" s="186" t="s">
        <v>131</v>
      </c>
      <c r="E613" s="194" t="s">
        <v>1</v>
      </c>
      <c r="F613" s="195" t="s">
        <v>1952</v>
      </c>
      <c r="H613" s="196">
        <v>1.052</v>
      </c>
      <c r="L613" s="193"/>
      <c r="M613" s="197"/>
      <c r="N613" s="198"/>
      <c r="O613" s="198"/>
      <c r="P613" s="198"/>
      <c r="Q613" s="198"/>
      <c r="R613" s="198"/>
      <c r="S613" s="198"/>
      <c r="T613" s="199"/>
      <c r="AT613" s="194" t="s">
        <v>131</v>
      </c>
      <c r="AU613" s="194" t="s">
        <v>82</v>
      </c>
      <c r="AV613" s="192" t="s">
        <v>82</v>
      </c>
      <c r="AW613" s="192" t="s">
        <v>28</v>
      </c>
      <c r="AX613" s="192" t="s">
        <v>80</v>
      </c>
      <c r="AY613" s="194" t="s">
        <v>124</v>
      </c>
    </row>
    <row r="614" spans="1:65" s="162" customFormat="1" ht="22.95" customHeight="1" x14ac:dyDescent="0.25">
      <c r="B614" s="163"/>
      <c r="D614" s="164" t="s">
        <v>71</v>
      </c>
      <c r="E614" s="208" t="s">
        <v>129</v>
      </c>
      <c r="F614" s="208" t="s">
        <v>1953</v>
      </c>
      <c r="J614" s="209">
        <f>BK614</f>
        <v>0</v>
      </c>
      <c r="L614" s="163"/>
      <c r="M614" s="167"/>
      <c r="N614" s="168"/>
      <c r="O614" s="168"/>
      <c r="P614" s="169">
        <f>SUM(P615:P750)</f>
        <v>310.30108499999994</v>
      </c>
      <c r="Q614" s="168"/>
      <c r="R614" s="169">
        <f>SUM(R615:R750)</f>
        <v>20.667955320000004</v>
      </c>
      <c r="S614" s="168"/>
      <c r="T614" s="170">
        <f>SUM(T615:T750)</f>
        <v>10.123497760000001</v>
      </c>
      <c r="AR614" s="164" t="s">
        <v>80</v>
      </c>
      <c r="AT614" s="171" t="s">
        <v>71</v>
      </c>
      <c r="AU614" s="171" t="s">
        <v>80</v>
      </c>
      <c r="AY614" s="164" t="s">
        <v>124</v>
      </c>
      <c r="BK614" s="172">
        <f>SUM(BK615:BK750)</f>
        <v>0</v>
      </c>
    </row>
    <row r="615" spans="1:65" s="99" customFormat="1" ht="33" customHeight="1" x14ac:dyDescent="0.2">
      <c r="A615" s="100"/>
      <c r="B615" s="97"/>
      <c r="C615" s="173" t="s">
        <v>906</v>
      </c>
      <c r="D615" s="173" t="s">
        <v>125</v>
      </c>
      <c r="E615" s="174" t="s">
        <v>1954</v>
      </c>
      <c r="F615" s="175" t="s">
        <v>1955</v>
      </c>
      <c r="G615" s="176" t="s">
        <v>128</v>
      </c>
      <c r="H615" s="177">
        <v>7.5</v>
      </c>
      <c r="I615" s="86">
        <v>0</v>
      </c>
      <c r="J615" s="178">
        <f>ROUND(I615*H615,2)</f>
        <v>0</v>
      </c>
      <c r="K615" s="179"/>
      <c r="L615" s="97"/>
      <c r="M615" s="180" t="s">
        <v>1</v>
      </c>
      <c r="N615" s="181" t="s">
        <v>37</v>
      </c>
      <c r="O615" s="182">
        <v>3.6999999999999998E-2</v>
      </c>
      <c r="P615" s="182">
        <f>O615*H615</f>
        <v>0.27749999999999997</v>
      </c>
      <c r="Q615" s="182">
        <v>0</v>
      </c>
      <c r="R615" s="182">
        <f>Q615*H615</f>
        <v>0</v>
      </c>
      <c r="S615" s="182">
        <v>0.255</v>
      </c>
      <c r="T615" s="183">
        <f>S615*H615</f>
        <v>1.9125000000000001</v>
      </c>
      <c r="U615" s="100"/>
      <c r="V615" s="100"/>
      <c r="W615" s="100"/>
      <c r="X615" s="100"/>
      <c r="Y615" s="100"/>
      <c r="Z615" s="100"/>
      <c r="AA615" s="100"/>
      <c r="AB615" s="100"/>
      <c r="AC615" s="100"/>
      <c r="AD615" s="100"/>
      <c r="AE615" s="100"/>
      <c r="AR615" s="184" t="s">
        <v>129</v>
      </c>
      <c r="AT615" s="184" t="s">
        <v>125</v>
      </c>
      <c r="AU615" s="184" t="s">
        <v>82</v>
      </c>
      <c r="AY615" s="88" t="s">
        <v>124</v>
      </c>
      <c r="BE615" s="185">
        <f>IF(N615="základní",J615,0)</f>
        <v>0</v>
      </c>
      <c r="BF615" s="185">
        <f>IF(N615="snížená",J615,0)</f>
        <v>0</v>
      </c>
      <c r="BG615" s="185">
        <f>IF(N615="zákl. přenesená",J615,0)</f>
        <v>0</v>
      </c>
      <c r="BH615" s="185">
        <f>IF(N615="sníž. přenesená",J615,0)</f>
        <v>0</v>
      </c>
      <c r="BI615" s="185">
        <f>IF(N615="nulová",J615,0)</f>
        <v>0</v>
      </c>
      <c r="BJ615" s="88" t="s">
        <v>80</v>
      </c>
      <c r="BK615" s="185">
        <f>ROUND(I615*H615,2)</f>
        <v>0</v>
      </c>
      <c r="BL615" s="88" t="s">
        <v>129</v>
      </c>
      <c r="BM615" s="184" t="s">
        <v>1956</v>
      </c>
    </row>
    <row r="616" spans="1:65" s="192" customFormat="1" x14ac:dyDescent="0.2">
      <c r="B616" s="193"/>
      <c r="D616" s="186" t="s">
        <v>131</v>
      </c>
      <c r="E616" s="194" t="s">
        <v>1</v>
      </c>
      <c r="F616" s="195" t="s">
        <v>1957</v>
      </c>
      <c r="H616" s="196">
        <v>7.5</v>
      </c>
      <c r="L616" s="193"/>
      <c r="M616" s="197"/>
      <c r="N616" s="198"/>
      <c r="O616" s="198"/>
      <c r="P616" s="198"/>
      <c r="Q616" s="198"/>
      <c r="R616" s="198"/>
      <c r="S616" s="198"/>
      <c r="T616" s="199"/>
      <c r="AT616" s="194" t="s">
        <v>131</v>
      </c>
      <c r="AU616" s="194" t="s">
        <v>82</v>
      </c>
      <c r="AV616" s="192" t="s">
        <v>82</v>
      </c>
      <c r="AW616" s="192" t="s">
        <v>28</v>
      </c>
      <c r="AX616" s="192" t="s">
        <v>80</v>
      </c>
      <c r="AY616" s="194" t="s">
        <v>124</v>
      </c>
    </row>
    <row r="617" spans="1:65" s="99" customFormat="1" ht="21.75" customHeight="1" x14ac:dyDescent="0.2">
      <c r="A617" s="100"/>
      <c r="B617" s="97"/>
      <c r="C617" s="173" t="s">
        <v>911</v>
      </c>
      <c r="D617" s="173" t="s">
        <v>125</v>
      </c>
      <c r="E617" s="174" t="s">
        <v>266</v>
      </c>
      <c r="F617" s="175" t="s">
        <v>267</v>
      </c>
      <c r="G617" s="176" t="s">
        <v>181</v>
      </c>
      <c r="H617" s="177">
        <v>4.508</v>
      </c>
      <c r="I617" s="86">
        <v>0</v>
      </c>
      <c r="J617" s="178">
        <f>ROUND(I617*H617,2)</f>
        <v>0</v>
      </c>
      <c r="K617" s="179"/>
      <c r="L617" s="97"/>
      <c r="M617" s="180" t="s">
        <v>1</v>
      </c>
      <c r="N617" s="181" t="s">
        <v>37</v>
      </c>
      <c r="O617" s="182">
        <v>0.96699999999999997</v>
      </c>
      <c r="P617" s="182">
        <f>O617*H617</f>
        <v>4.3592360000000001</v>
      </c>
      <c r="Q617" s="182">
        <v>0</v>
      </c>
      <c r="R617" s="182">
        <f>Q617*H617</f>
        <v>0</v>
      </c>
      <c r="S617" s="182">
        <v>0</v>
      </c>
      <c r="T617" s="183">
        <f>S617*H617</f>
        <v>0</v>
      </c>
      <c r="U617" s="100"/>
      <c r="V617" s="100"/>
      <c r="W617" s="100"/>
      <c r="X617" s="100"/>
      <c r="Y617" s="100"/>
      <c r="Z617" s="100"/>
      <c r="AA617" s="100"/>
      <c r="AB617" s="100"/>
      <c r="AC617" s="100"/>
      <c r="AD617" s="100"/>
      <c r="AE617" s="100"/>
      <c r="AR617" s="184" t="s">
        <v>129</v>
      </c>
      <c r="AT617" s="184" t="s">
        <v>125</v>
      </c>
      <c r="AU617" s="184" t="s">
        <v>82</v>
      </c>
      <c r="AY617" s="88" t="s">
        <v>124</v>
      </c>
      <c r="BE617" s="185">
        <f>IF(N617="základní",J617,0)</f>
        <v>0</v>
      </c>
      <c r="BF617" s="185">
        <f>IF(N617="snížená",J617,0)</f>
        <v>0</v>
      </c>
      <c r="BG617" s="185">
        <f>IF(N617="zákl. přenesená",J617,0)</f>
        <v>0</v>
      </c>
      <c r="BH617" s="185">
        <f>IF(N617="sníž. přenesená",J617,0)</f>
        <v>0</v>
      </c>
      <c r="BI617" s="185">
        <f>IF(N617="nulová",J617,0)</f>
        <v>0</v>
      </c>
      <c r="BJ617" s="88" t="s">
        <v>80</v>
      </c>
      <c r="BK617" s="185">
        <f>ROUND(I617*H617,2)</f>
        <v>0</v>
      </c>
      <c r="BL617" s="88" t="s">
        <v>129</v>
      </c>
      <c r="BM617" s="184" t="s">
        <v>1958</v>
      </c>
    </row>
    <row r="618" spans="1:65" s="192" customFormat="1" x14ac:dyDescent="0.2">
      <c r="B618" s="193"/>
      <c r="D618" s="186" t="s">
        <v>131</v>
      </c>
      <c r="E618" s="194" t="s">
        <v>1</v>
      </c>
      <c r="F618" s="195" t="s">
        <v>1959</v>
      </c>
      <c r="H618" s="196">
        <v>4.508</v>
      </c>
      <c r="L618" s="193"/>
      <c r="M618" s="197"/>
      <c r="N618" s="198"/>
      <c r="O618" s="198"/>
      <c r="P618" s="198"/>
      <c r="Q618" s="198"/>
      <c r="R618" s="198"/>
      <c r="S618" s="198"/>
      <c r="T618" s="199"/>
      <c r="AT618" s="194" t="s">
        <v>131</v>
      </c>
      <c r="AU618" s="194" t="s">
        <v>82</v>
      </c>
      <c r="AV618" s="192" t="s">
        <v>82</v>
      </c>
      <c r="AW618" s="192" t="s">
        <v>28</v>
      </c>
      <c r="AX618" s="192" t="s">
        <v>80</v>
      </c>
      <c r="AY618" s="194" t="s">
        <v>124</v>
      </c>
    </row>
    <row r="619" spans="1:65" s="99" customFormat="1" ht="21.75" customHeight="1" x14ac:dyDescent="0.2">
      <c r="A619" s="100"/>
      <c r="B619" s="97"/>
      <c r="C619" s="173" t="s">
        <v>917</v>
      </c>
      <c r="D619" s="173" t="s">
        <v>125</v>
      </c>
      <c r="E619" s="174" t="s">
        <v>231</v>
      </c>
      <c r="F619" s="175" t="s">
        <v>232</v>
      </c>
      <c r="G619" s="176" t="s">
        <v>181</v>
      </c>
      <c r="H619" s="177">
        <v>2.6219999999999999</v>
      </c>
      <c r="I619" s="86">
        <v>0</v>
      </c>
      <c r="J619" s="178">
        <f>ROUND(I619*H619,2)</f>
        <v>0</v>
      </c>
      <c r="K619" s="179"/>
      <c r="L619" s="97"/>
      <c r="M619" s="180" t="s">
        <v>1</v>
      </c>
      <c r="N619" s="181" t="s">
        <v>37</v>
      </c>
      <c r="O619" s="182">
        <v>2.702</v>
      </c>
      <c r="P619" s="182">
        <f>O619*H619</f>
        <v>7.0846439999999999</v>
      </c>
      <c r="Q619" s="182">
        <v>0</v>
      </c>
      <c r="R619" s="182">
        <f>Q619*H619</f>
        <v>0</v>
      </c>
      <c r="S619" s="182">
        <v>0</v>
      </c>
      <c r="T619" s="183">
        <f>S619*H619</f>
        <v>0</v>
      </c>
      <c r="U619" s="100"/>
      <c r="V619" s="100"/>
      <c r="W619" s="100"/>
      <c r="X619" s="100"/>
      <c r="Y619" s="100"/>
      <c r="Z619" s="100"/>
      <c r="AA619" s="100"/>
      <c r="AB619" s="100"/>
      <c r="AC619" s="100"/>
      <c r="AD619" s="100"/>
      <c r="AE619" s="100"/>
      <c r="AR619" s="184" t="s">
        <v>129</v>
      </c>
      <c r="AT619" s="184" t="s">
        <v>125</v>
      </c>
      <c r="AU619" s="184" t="s">
        <v>82</v>
      </c>
      <c r="AY619" s="88" t="s">
        <v>124</v>
      </c>
      <c r="BE619" s="185">
        <f>IF(N619="základní",J619,0)</f>
        <v>0</v>
      </c>
      <c r="BF619" s="185">
        <f>IF(N619="snížená",J619,0)</f>
        <v>0</v>
      </c>
      <c r="BG619" s="185">
        <f>IF(N619="zákl. přenesená",J619,0)</f>
        <v>0</v>
      </c>
      <c r="BH619" s="185">
        <f>IF(N619="sníž. přenesená",J619,0)</f>
        <v>0</v>
      </c>
      <c r="BI619" s="185">
        <f>IF(N619="nulová",J619,0)</f>
        <v>0</v>
      </c>
      <c r="BJ619" s="88" t="s">
        <v>80</v>
      </c>
      <c r="BK619" s="185">
        <f>ROUND(I619*H619,2)</f>
        <v>0</v>
      </c>
      <c r="BL619" s="88" t="s">
        <v>129</v>
      </c>
      <c r="BM619" s="184" t="s">
        <v>1960</v>
      </c>
    </row>
    <row r="620" spans="1:65" s="99" customFormat="1" ht="19.2" x14ac:dyDescent="0.2">
      <c r="A620" s="100"/>
      <c r="B620" s="97"/>
      <c r="C620" s="100"/>
      <c r="D620" s="186" t="s">
        <v>221</v>
      </c>
      <c r="E620" s="100"/>
      <c r="F620" s="187" t="s">
        <v>1961</v>
      </c>
      <c r="G620" s="100"/>
      <c r="H620" s="100"/>
      <c r="I620" s="100"/>
      <c r="J620" s="100"/>
      <c r="K620" s="100"/>
      <c r="L620" s="97"/>
      <c r="M620" s="188"/>
      <c r="N620" s="189"/>
      <c r="O620" s="190"/>
      <c r="P620" s="190"/>
      <c r="Q620" s="190"/>
      <c r="R620" s="190"/>
      <c r="S620" s="190"/>
      <c r="T620" s="191"/>
      <c r="U620" s="100"/>
      <c r="V620" s="100"/>
      <c r="W620" s="100"/>
      <c r="X620" s="100"/>
      <c r="Y620" s="100"/>
      <c r="Z620" s="100"/>
      <c r="AA620" s="100"/>
      <c r="AB620" s="100"/>
      <c r="AC620" s="100"/>
      <c r="AD620" s="100"/>
      <c r="AE620" s="100"/>
      <c r="AT620" s="88" t="s">
        <v>221</v>
      </c>
      <c r="AU620" s="88" t="s">
        <v>82</v>
      </c>
    </row>
    <row r="621" spans="1:65" s="192" customFormat="1" x14ac:dyDescent="0.2">
      <c r="B621" s="193"/>
      <c r="D621" s="186" t="s">
        <v>131</v>
      </c>
      <c r="E621" s="194" t="s">
        <v>1</v>
      </c>
      <c r="F621" s="195" t="s">
        <v>1962</v>
      </c>
      <c r="H621" s="196">
        <v>2.6219999999999999</v>
      </c>
      <c r="L621" s="193"/>
      <c r="M621" s="197"/>
      <c r="N621" s="198"/>
      <c r="O621" s="198"/>
      <c r="P621" s="198"/>
      <c r="Q621" s="198"/>
      <c r="R621" s="198"/>
      <c r="S621" s="198"/>
      <c r="T621" s="199"/>
      <c r="AT621" s="194" t="s">
        <v>131</v>
      </c>
      <c r="AU621" s="194" t="s">
        <v>82</v>
      </c>
      <c r="AV621" s="192" t="s">
        <v>82</v>
      </c>
      <c r="AW621" s="192" t="s">
        <v>28</v>
      </c>
      <c r="AX621" s="192" t="s">
        <v>80</v>
      </c>
      <c r="AY621" s="194" t="s">
        <v>124</v>
      </c>
    </row>
    <row r="622" spans="1:65" s="99" customFormat="1" ht="16.5" customHeight="1" x14ac:dyDescent="0.2">
      <c r="A622" s="100"/>
      <c r="B622" s="97"/>
      <c r="C622" s="173" t="s">
        <v>921</v>
      </c>
      <c r="D622" s="173" t="s">
        <v>125</v>
      </c>
      <c r="E622" s="174" t="s">
        <v>1963</v>
      </c>
      <c r="F622" s="175" t="s">
        <v>1964</v>
      </c>
      <c r="G622" s="176" t="s">
        <v>181</v>
      </c>
      <c r="H622" s="177">
        <v>1.26</v>
      </c>
      <c r="I622" s="86">
        <v>0</v>
      </c>
      <c r="J622" s="178">
        <f>ROUND(I622*H622,2)</f>
        <v>0</v>
      </c>
      <c r="K622" s="179"/>
      <c r="L622" s="97"/>
      <c r="M622" s="180" t="s">
        <v>1</v>
      </c>
      <c r="N622" s="181" t="s">
        <v>37</v>
      </c>
      <c r="O622" s="182">
        <v>6.72</v>
      </c>
      <c r="P622" s="182">
        <f>O622*H622</f>
        <v>8.4672000000000001</v>
      </c>
      <c r="Q622" s="182">
        <v>0</v>
      </c>
      <c r="R622" s="182">
        <f>Q622*H622</f>
        <v>0</v>
      </c>
      <c r="S622" s="182">
        <v>2.4</v>
      </c>
      <c r="T622" s="183">
        <f>S622*H622</f>
        <v>3.024</v>
      </c>
      <c r="U622" s="100"/>
      <c r="V622" s="100"/>
      <c r="W622" s="100"/>
      <c r="X622" s="100"/>
      <c r="Y622" s="100"/>
      <c r="Z622" s="100"/>
      <c r="AA622" s="100"/>
      <c r="AB622" s="100"/>
      <c r="AC622" s="100"/>
      <c r="AD622" s="100"/>
      <c r="AE622" s="100"/>
      <c r="AR622" s="184" t="s">
        <v>129</v>
      </c>
      <c r="AT622" s="184" t="s">
        <v>125</v>
      </c>
      <c r="AU622" s="184" t="s">
        <v>82</v>
      </c>
      <c r="AY622" s="88" t="s">
        <v>124</v>
      </c>
      <c r="BE622" s="185">
        <f>IF(N622="základní",J622,0)</f>
        <v>0</v>
      </c>
      <c r="BF622" s="185">
        <f>IF(N622="snížená",J622,0)</f>
        <v>0</v>
      </c>
      <c r="BG622" s="185">
        <f>IF(N622="zákl. přenesená",J622,0)</f>
        <v>0</v>
      </c>
      <c r="BH622" s="185">
        <f>IF(N622="sníž. přenesená",J622,0)</f>
        <v>0</v>
      </c>
      <c r="BI622" s="185">
        <f>IF(N622="nulová",J622,0)</f>
        <v>0</v>
      </c>
      <c r="BJ622" s="88" t="s">
        <v>80</v>
      </c>
      <c r="BK622" s="185">
        <f>ROUND(I622*H622,2)</f>
        <v>0</v>
      </c>
      <c r="BL622" s="88" t="s">
        <v>129</v>
      </c>
      <c r="BM622" s="184" t="s">
        <v>1965</v>
      </c>
    </row>
    <row r="623" spans="1:65" s="192" customFormat="1" x14ac:dyDescent="0.2">
      <c r="B623" s="193"/>
      <c r="D623" s="186" t="s">
        <v>131</v>
      </c>
      <c r="E623" s="194" t="s">
        <v>1</v>
      </c>
      <c r="F623" s="195" t="s">
        <v>1966</v>
      </c>
      <c r="H623" s="196">
        <v>1.26</v>
      </c>
      <c r="L623" s="193"/>
      <c r="M623" s="197"/>
      <c r="N623" s="198"/>
      <c r="O623" s="198"/>
      <c r="P623" s="198"/>
      <c r="Q623" s="198"/>
      <c r="R623" s="198"/>
      <c r="S623" s="198"/>
      <c r="T623" s="199"/>
      <c r="AT623" s="194" t="s">
        <v>131</v>
      </c>
      <c r="AU623" s="194" t="s">
        <v>82</v>
      </c>
      <c r="AV623" s="192" t="s">
        <v>82</v>
      </c>
      <c r="AW623" s="192" t="s">
        <v>28</v>
      </c>
      <c r="AX623" s="192" t="s">
        <v>80</v>
      </c>
      <c r="AY623" s="194" t="s">
        <v>124</v>
      </c>
    </row>
    <row r="624" spans="1:65" s="99" customFormat="1" ht="16.5" customHeight="1" x14ac:dyDescent="0.2">
      <c r="A624" s="100"/>
      <c r="B624" s="97"/>
      <c r="C624" s="173" t="s">
        <v>925</v>
      </c>
      <c r="D624" s="173" t="s">
        <v>125</v>
      </c>
      <c r="E624" s="174" t="s">
        <v>1967</v>
      </c>
      <c r="F624" s="175" t="s">
        <v>1968</v>
      </c>
      <c r="G624" s="176" t="s">
        <v>181</v>
      </c>
      <c r="H624" s="177">
        <v>2.016</v>
      </c>
      <c r="I624" s="86">
        <v>0</v>
      </c>
      <c r="J624" s="178">
        <f>ROUND(I624*H624,2)</f>
        <v>0</v>
      </c>
      <c r="K624" s="179"/>
      <c r="L624" s="97"/>
      <c r="M624" s="180" t="s">
        <v>1</v>
      </c>
      <c r="N624" s="181" t="s">
        <v>37</v>
      </c>
      <c r="O624" s="182">
        <v>6.8819999999999997</v>
      </c>
      <c r="P624" s="182">
        <f>O624*H624</f>
        <v>13.874112</v>
      </c>
      <c r="Q624" s="182">
        <v>0</v>
      </c>
      <c r="R624" s="182">
        <f>Q624*H624</f>
        <v>0</v>
      </c>
      <c r="S624" s="182">
        <v>1.7</v>
      </c>
      <c r="T624" s="183">
        <f>S624*H624</f>
        <v>3.4272</v>
      </c>
      <c r="U624" s="100"/>
      <c r="V624" s="100"/>
      <c r="W624" s="100"/>
      <c r="X624" s="100"/>
      <c r="Y624" s="100"/>
      <c r="Z624" s="100"/>
      <c r="AA624" s="100"/>
      <c r="AB624" s="100"/>
      <c r="AC624" s="100"/>
      <c r="AD624" s="100"/>
      <c r="AE624" s="100"/>
      <c r="AR624" s="184" t="s">
        <v>129</v>
      </c>
      <c r="AT624" s="184" t="s">
        <v>125</v>
      </c>
      <c r="AU624" s="184" t="s">
        <v>82</v>
      </c>
      <c r="AY624" s="88" t="s">
        <v>124</v>
      </c>
      <c r="BE624" s="185">
        <f>IF(N624="základní",J624,0)</f>
        <v>0</v>
      </c>
      <c r="BF624" s="185">
        <f>IF(N624="snížená",J624,0)</f>
        <v>0</v>
      </c>
      <c r="BG624" s="185">
        <f>IF(N624="zákl. přenesená",J624,0)</f>
        <v>0</v>
      </c>
      <c r="BH624" s="185">
        <f>IF(N624="sníž. přenesená",J624,0)</f>
        <v>0</v>
      </c>
      <c r="BI624" s="185">
        <f>IF(N624="nulová",J624,0)</f>
        <v>0</v>
      </c>
      <c r="BJ624" s="88" t="s">
        <v>80</v>
      </c>
      <c r="BK624" s="185">
        <f>ROUND(I624*H624,2)</f>
        <v>0</v>
      </c>
      <c r="BL624" s="88" t="s">
        <v>129</v>
      </c>
      <c r="BM624" s="184" t="s">
        <v>1969</v>
      </c>
    </row>
    <row r="625" spans="1:65" s="192" customFormat="1" x14ac:dyDescent="0.2">
      <c r="B625" s="193"/>
      <c r="D625" s="186" t="s">
        <v>131</v>
      </c>
      <c r="E625" s="194" t="s">
        <v>1</v>
      </c>
      <c r="F625" s="195" t="s">
        <v>1970</v>
      </c>
      <c r="H625" s="196">
        <v>2.016</v>
      </c>
      <c r="L625" s="193"/>
      <c r="M625" s="197"/>
      <c r="N625" s="198"/>
      <c r="O625" s="198"/>
      <c r="P625" s="198"/>
      <c r="Q625" s="198"/>
      <c r="R625" s="198"/>
      <c r="S625" s="198"/>
      <c r="T625" s="199"/>
      <c r="AT625" s="194" t="s">
        <v>131</v>
      </c>
      <c r="AU625" s="194" t="s">
        <v>82</v>
      </c>
      <c r="AV625" s="192" t="s">
        <v>82</v>
      </c>
      <c r="AW625" s="192" t="s">
        <v>28</v>
      </c>
      <c r="AX625" s="192" t="s">
        <v>80</v>
      </c>
      <c r="AY625" s="194" t="s">
        <v>124</v>
      </c>
    </row>
    <row r="626" spans="1:65" s="99" customFormat="1" ht="16.5" customHeight="1" x14ac:dyDescent="0.2">
      <c r="A626" s="100"/>
      <c r="B626" s="97"/>
      <c r="C626" s="173" t="s">
        <v>929</v>
      </c>
      <c r="D626" s="173" t="s">
        <v>125</v>
      </c>
      <c r="E626" s="174" t="s">
        <v>1971</v>
      </c>
      <c r="F626" s="175" t="s">
        <v>1972</v>
      </c>
      <c r="G626" s="176" t="s">
        <v>181</v>
      </c>
      <c r="H626" s="177">
        <v>0.90300000000000002</v>
      </c>
      <c r="I626" s="86">
        <v>0</v>
      </c>
      <c r="J626" s="178">
        <f>ROUND(I626*H626,2)</f>
        <v>0</v>
      </c>
      <c r="K626" s="179"/>
      <c r="L626" s="97"/>
      <c r="M626" s="180" t="s">
        <v>1</v>
      </c>
      <c r="N626" s="181" t="s">
        <v>37</v>
      </c>
      <c r="O626" s="182">
        <v>1.998</v>
      </c>
      <c r="P626" s="182">
        <f>O626*H626</f>
        <v>1.8041940000000001</v>
      </c>
      <c r="Q626" s="182">
        <v>0</v>
      </c>
      <c r="R626" s="182">
        <f>Q626*H626</f>
        <v>0</v>
      </c>
      <c r="S626" s="182">
        <v>1.8</v>
      </c>
      <c r="T626" s="183">
        <f>S626*H626</f>
        <v>1.6254000000000002</v>
      </c>
      <c r="U626" s="100"/>
      <c r="V626" s="100"/>
      <c r="W626" s="100"/>
      <c r="X626" s="100"/>
      <c r="Y626" s="100"/>
      <c r="Z626" s="100"/>
      <c r="AA626" s="100"/>
      <c r="AB626" s="100"/>
      <c r="AC626" s="100"/>
      <c r="AD626" s="100"/>
      <c r="AE626" s="100"/>
      <c r="AR626" s="184" t="s">
        <v>129</v>
      </c>
      <c r="AT626" s="184" t="s">
        <v>125</v>
      </c>
      <c r="AU626" s="184" t="s">
        <v>82</v>
      </c>
      <c r="AY626" s="88" t="s">
        <v>124</v>
      </c>
      <c r="BE626" s="185">
        <f>IF(N626="základní",J626,0)</f>
        <v>0</v>
      </c>
      <c r="BF626" s="185">
        <f>IF(N626="snížená",J626,0)</f>
        <v>0</v>
      </c>
      <c r="BG626" s="185">
        <f>IF(N626="zákl. přenesená",J626,0)</f>
        <v>0</v>
      </c>
      <c r="BH626" s="185">
        <f>IF(N626="sníž. přenesená",J626,0)</f>
        <v>0</v>
      </c>
      <c r="BI626" s="185">
        <f>IF(N626="nulová",J626,0)</f>
        <v>0</v>
      </c>
      <c r="BJ626" s="88" t="s">
        <v>80</v>
      </c>
      <c r="BK626" s="185">
        <f>ROUND(I626*H626,2)</f>
        <v>0</v>
      </c>
      <c r="BL626" s="88" t="s">
        <v>129</v>
      </c>
      <c r="BM626" s="184" t="s">
        <v>1973</v>
      </c>
    </row>
    <row r="627" spans="1:65" s="192" customFormat="1" x14ac:dyDescent="0.2">
      <c r="B627" s="193"/>
      <c r="D627" s="186" t="s">
        <v>131</v>
      </c>
      <c r="E627" s="194" t="s">
        <v>1</v>
      </c>
      <c r="F627" s="195" t="s">
        <v>1974</v>
      </c>
      <c r="H627" s="196">
        <v>0.879</v>
      </c>
      <c r="L627" s="193"/>
      <c r="M627" s="197"/>
      <c r="N627" s="198"/>
      <c r="O627" s="198"/>
      <c r="P627" s="198"/>
      <c r="Q627" s="198"/>
      <c r="R627" s="198"/>
      <c r="S627" s="198"/>
      <c r="T627" s="199"/>
      <c r="AT627" s="194" t="s">
        <v>131</v>
      </c>
      <c r="AU627" s="194" t="s">
        <v>82</v>
      </c>
      <c r="AV627" s="192" t="s">
        <v>82</v>
      </c>
      <c r="AW627" s="192" t="s">
        <v>28</v>
      </c>
      <c r="AX627" s="192" t="s">
        <v>72</v>
      </c>
      <c r="AY627" s="194" t="s">
        <v>124</v>
      </c>
    </row>
    <row r="628" spans="1:65" s="192" customFormat="1" x14ac:dyDescent="0.2">
      <c r="B628" s="193"/>
      <c r="D628" s="186" t="s">
        <v>131</v>
      </c>
      <c r="E628" s="194" t="s">
        <v>1</v>
      </c>
      <c r="F628" s="195" t="s">
        <v>1975</v>
      </c>
      <c r="H628" s="196">
        <v>2.4E-2</v>
      </c>
      <c r="L628" s="193"/>
      <c r="M628" s="197"/>
      <c r="N628" s="198"/>
      <c r="O628" s="198"/>
      <c r="P628" s="198"/>
      <c r="Q628" s="198"/>
      <c r="R628" s="198"/>
      <c r="S628" s="198"/>
      <c r="T628" s="199"/>
      <c r="AT628" s="194" t="s">
        <v>131</v>
      </c>
      <c r="AU628" s="194" t="s">
        <v>82</v>
      </c>
      <c r="AV628" s="192" t="s">
        <v>82</v>
      </c>
      <c r="AW628" s="192" t="s">
        <v>28</v>
      </c>
      <c r="AX628" s="192" t="s">
        <v>72</v>
      </c>
      <c r="AY628" s="194" t="s">
        <v>124</v>
      </c>
    </row>
    <row r="629" spans="1:65" s="210" customFormat="1" x14ac:dyDescent="0.2">
      <c r="B629" s="211"/>
      <c r="D629" s="186" t="s">
        <v>131</v>
      </c>
      <c r="E629" s="212" t="s">
        <v>1</v>
      </c>
      <c r="F629" s="213" t="s">
        <v>140</v>
      </c>
      <c r="H629" s="214">
        <v>0.90300000000000002</v>
      </c>
      <c r="L629" s="211"/>
      <c r="M629" s="215"/>
      <c r="N629" s="216"/>
      <c r="O629" s="216"/>
      <c r="P629" s="216"/>
      <c r="Q629" s="216"/>
      <c r="R629" s="216"/>
      <c r="S629" s="216"/>
      <c r="T629" s="217"/>
      <c r="AT629" s="212" t="s">
        <v>131</v>
      </c>
      <c r="AU629" s="212" t="s">
        <v>82</v>
      </c>
      <c r="AV629" s="210" t="s">
        <v>129</v>
      </c>
      <c r="AW629" s="210" t="s">
        <v>28</v>
      </c>
      <c r="AX629" s="210" t="s">
        <v>80</v>
      </c>
      <c r="AY629" s="212" t="s">
        <v>124</v>
      </c>
    </row>
    <row r="630" spans="1:65" s="99" customFormat="1" ht="16.5" customHeight="1" x14ac:dyDescent="0.2">
      <c r="A630" s="100"/>
      <c r="B630" s="97"/>
      <c r="C630" s="173" t="s">
        <v>933</v>
      </c>
      <c r="D630" s="173" t="s">
        <v>125</v>
      </c>
      <c r="E630" s="174" t="s">
        <v>1976</v>
      </c>
      <c r="F630" s="175" t="s">
        <v>1977</v>
      </c>
      <c r="G630" s="176" t="s">
        <v>128</v>
      </c>
      <c r="H630" s="177">
        <v>44.359000000000002</v>
      </c>
      <c r="I630" s="86">
        <v>0</v>
      </c>
      <c r="J630" s="178">
        <f>ROUND(I630*H630,2)</f>
        <v>0</v>
      </c>
      <c r="K630" s="179"/>
      <c r="L630" s="97"/>
      <c r="M630" s="180" t="s">
        <v>1</v>
      </c>
      <c r="N630" s="181" t="s">
        <v>37</v>
      </c>
      <c r="O630" s="182">
        <v>0.27300000000000002</v>
      </c>
      <c r="P630" s="182">
        <f>O630*H630</f>
        <v>12.110007000000001</v>
      </c>
      <c r="Q630" s="182">
        <v>0</v>
      </c>
      <c r="R630" s="182">
        <f>Q630*H630</f>
        <v>0</v>
      </c>
      <c r="S630" s="182">
        <v>0</v>
      </c>
      <c r="T630" s="183">
        <f>S630*H630</f>
        <v>0</v>
      </c>
      <c r="U630" s="100"/>
      <c r="V630" s="100"/>
      <c r="W630" s="100"/>
      <c r="X630" s="100"/>
      <c r="Y630" s="100"/>
      <c r="Z630" s="100"/>
      <c r="AA630" s="100"/>
      <c r="AB630" s="100"/>
      <c r="AC630" s="100"/>
      <c r="AD630" s="100"/>
      <c r="AE630" s="100"/>
      <c r="AR630" s="184" t="s">
        <v>129</v>
      </c>
      <c r="AT630" s="184" t="s">
        <v>125</v>
      </c>
      <c r="AU630" s="184" t="s">
        <v>82</v>
      </c>
      <c r="AY630" s="88" t="s">
        <v>124</v>
      </c>
      <c r="BE630" s="185">
        <f>IF(N630="základní",J630,0)</f>
        <v>0</v>
      </c>
      <c r="BF630" s="185">
        <f>IF(N630="snížená",J630,0)</f>
        <v>0</v>
      </c>
      <c r="BG630" s="185">
        <f>IF(N630="zákl. přenesená",J630,0)</f>
        <v>0</v>
      </c>
      <c r="BH630" s="185">
        <f>IF(N630="sníž. přenesená",J630,0)</f>
        <v>0</v>
      </c>
      <c r="BI630" s="185">
        <f>IF(N630="nulová",J630,0)</f>
        <v>0</v>
      </c>
      <c r="BJ630" s="88" t="s">
        <v>80</v>
      </c>
      <c r="BK630" s="185">
        <f>ROUND(I630*H630,2)</f>
        <v>0</v>
      </c>
      <c r="BL630" s="88" t="s">
        <v>129</v>
      </c>
      <c r="BM630" s="184" t="s">
        <v>1978</v>
      </c>
    </row>
    <row r="631" spans="1:65" s="192" customFormat="1" x14ac:dyDescent="0.2">
      <c r="B631" s="193"/>
      <c r="D631" s="186" t="s">
        <v>131</v>
      </c>
      <c r="E631" s="194" t="s">
        <v>1</v>
      </c>
      <c r="F631" s="195" t="s">
        <v>1979</v>
      </c>
      <c r="H631" s="196">
        <v>19.709</v>
      </c>
      <c r="L631" s="193"/>
      <c r="M631" s="197"/>
      <c r="N631" s="198"/>
      <c r="O631" s="198"/>
      <c r="P631" s="198"/>
      <c r="Q631" s="198"/>
      <c r="R631" s="198"/>
      <c r="S631" s="198"/>
      <c r="T631" s="199"/>
      <c r="AT631" s="194" t="s">
        <v>131</v>
      </c>
      <c r="AU631" s="194" t="s">
        <v>82</v>
      </c>
      <c r="AV631" s="192" t="s">
        <v>82</v>
      </c>
      <c r="AW631" s="192" t="s">
        <v>28</v>
      </c>
      <c r="AX631" s="192" t="s">
        <v>72</v>
      </c>
      <c r="AY631" s="194" t="s">
        <v>124</v>
      </c>
    </row>
    <row r="632" spans="1:65" s="192" customFormat="1" x14ac:dyDescent="0.2">
      <c r="B632" s="193"/>
      <c r="D632" s="186" t="s">
        <v>131</v>
      </c>
      <c r="E632" s="194" t="s">
        <v>1</v>
      </c>
      <c r="F632" s="195" t="s">
        <v>1980</v>
      </c>
      <c r="H632" s="196">
        <v>8.6999999999999993</v>
      </c>
      <c r="L632" s="193"/>
      <c r="M632" s="197"/>
      <c r="N632" s="198"/>
      <c r="O632" s="198"/>
      <c r="P632" s="198"/>
      <c r="Q632" s="198"/>
      <c r="R632" s="198"/>
      <c r="S632" s="198"/>
      <c r="T632" s="199"/>
      <c r="AT632" s="194" t="s">
        <v>131</v>
      </c>
      <c r="AU632" s="194" t="s">
        <v>82</v>
      </c>
      <c r="AV632" s="192" t="s">
        <v>82</v>
      </c>
      <c r="AW632" s="192" t="s">
        <v>28</v>
      </c>
      <c r="AX632" s="192" t="s">
        <v>72</v>
      </c>
      <c r="AY632" s="194" t="s">
        <v>124</v>
      </c>
    </row>
    <row r="633" spans="1:65" s="192" customFormat="1" x14ac:dyDescent="0.2">
      <c r="B633" s="193"/>
      <c r="D633" s="186" t="s">
        <v>131</v>
      </c>
      <c r="E633" s="194" t="s">
        <v>1</v>
      </c>
      <c r="F633" s="195" t="s">
        <v>1981</v>
      </c>
      <c r="H633" s="196">
        <v>15.95</v>
      </c>
      <c r="L633" s="193"/>
      <c r="M633" s="197"/>
      <c r="N633" s="198"/>
      <c r="O633" s="198"/>
      <c r="P633" s="198"/>
      <c r="Q633" s="198"/>
      <c r="R633" s="198"/>
      <c r="S633" s="198"/>
      <c r="T633" s="199"/>
      <c r="AT633" s="194" t="s">
        <v>131</v>
      </c>
      <c r="AU633" s="194" t="s">
        <v>82</v>
      </c>
      <c r="AV633" s="192" t="s">
        <v>82</v>
      </c>
      <c r="AW633" s="192" t="s">
        <v>28</v>
      </c>
      <c r="AX633" s="192" t="s">
        <v>72</v>
      </c>
      <c r="AY633" s="194" t="s">
        <v>124</v>
      </c>
    </row>
    <row r="634" spans="1:65" s="210" customFormat="1" x14ac:dyDescent="0.2">
      <c r="B634" s="211"/>
      <c r="D634" s="186" t="s">
        <v>131</v>
      </c>
      <c r="E634" s="212" t="s">
        <v>1</v>
      </c>
      <c r="F634" s="213" t="s">
        <v>140</v>
      </c>
      <c r="H634" s="214">
        <v>44.358999999999995</v>
      </c>
      <c r="L634" s="211"/>
      <c r="M634" s="215"/>
      <c r="N634" s="216"/>
      <c r="O634" s="216"/>
      <c r="P634" s="216"/>
      <c r="Q634" s="216"/>
      <c r="R634" s="216"/>
      <c r="S634" s="216"/>
      <c r="T634" s="217"/>
      <c r="AT634" s="212" t="s">
        <v>131</v>
      </c>
      <c r="AU634" s="212" t="s">
        <v>82</v>
      </c>
      <c r="AV634" s="210" t="s">
        <v>129</v>
      </c>
      <c r="AW634" s="210" t="s">
        <v>28</v>
      </c>
      <c r="AX634" s="210" t="s">
        <v>80</v>
      </c>
      <c r="AY634" s="212" t="s">
        <v>124</v>
      </c>
    </row>
    <row r="635" spans="1:65" s="99" customFormat="1" ht="21.75" customHeight="1" x14ac:dyDescent="0.2">
      <c r="A635" s="100"/>
      <c r="B635" s="97"/>
      <c r="C635" s="173" t="s">
        <v>937</v>
      </c>
      <c r="D635" s="173" t="s">
        <v>125</v>
      </c>
      <c r="E635" s="174" t="s">
        <v>1982</v>
      </c>
      <c r="F635" s="175" t="s">
        <v>1983</v>
      </c>
      <c r="G635" s="176" t="s">
        <v>554</v>
      </c>
      <c r="H635" s="177">
        <v>1</v>
      </c>
      <c r="I635" s="86">
        <v>0</v>
      </c>
      <c r="J635" s="178">
        <f>ROUND(I635*H635,2)</f>
        <v>0</v>
      </c>
      <c r="K635" s="179"/>
      <c r="L635" s="97"/>
      <c r="M635" s="180" t="s">
        <v>1</v>
      </c>
      <c r="N635" s="181" t="s">
        <v>37</v>
      </c>
      <c r="O635" s="182">
        <v>1.3680000000000001</v>
      </c>
      <c r="P635" s="182">
        <f>O635*H635</f>
        <v>1.3680000000000001</v>
      </c>
      <c r="Q635" s="182">
        <v>1.8350000000000002E-2</v>
      </c>
      <c r="R635" s="182">
        <f>Q635*H635</f>
        <v>1.8350000000000002E-2</v>
      </c>
      <c r="S635" s="182">
        <v>0</v>
      </c>
      <c r="T635" s="183">
        <f>S635*H635</f>
        <v>0</v>
      </c>
      <c r="U635" s="100"/>
      <c r="V635" s="100"/>
      <c r="W635" s="100"/>
      <c r="X635" s="100"/>
      <c r="Y635" s="100"/>
      <c r="Z635" s="100"/>
      <c r="AA635" s="100"/>
      <c r="AB635" s="100"/>
      <c r="AC635" s="100"/>
      <c r="AD635" s="100"/>
      <c r="AE635" s="100"/>
      <c r="AR635" s="184" t="s">
        <v>129</v>
      </c>
      <c r="AT635" s="184" t="s">
        <v>125</v>
      </c>
      <c r="AU635" s="184" t="s">
        <v>82</v>
      </c>
      <c r="AY635" s="88" t="s">
        <v>124</v>
      </c>
      <c r="BE635" s="185">
        <f>IF(N635="základní",J635,0)</f>
        <v>0</v>
      </c>
      <c r="BF635" s="185">
        <f>IF(N635="snížená",J635,0)</f>
        <v>0</v>
      </c>
      <c r="BG635" s="185">
        <f>IF(N635="zákl. přenesená",J635,0)</f>
        <v>0</v>
      </c>
      <c r="BH635" s="185">
        <f>IF(N635="sníž. přenesená",J635,0)</f>
        <v>0</v>
      </c>
      <c r="BI635" s="185">
        <f>IF(N635="nulová",J635,0)</f>
        <v>0</v>
      </c>
      <c r="BJ635" s="88" t="s">
        <v>80</v>
      </c>
      <c r="BK635" s="185">
        <f>ROUND(I635*H635,2)</f>
        <v>0</v>
      </c>
      <c r="BL635" s="88" t="s">
        <v>129</v>
      </c>
      <c r="BM635" s="184" t="s">
        <v>1984</v>
      </c>
    </row>
    <row r="636" spans="1:65" s="99" customFormat="1" ht="19.2" x14ac:dyDescent="0.2">
      <c r="A636" s="100"/>
      <c r="B636" s="97"/>
      <c r="C636" s="100"/>
      <c r="D636" s="186" t="s">
        <v>221</v>
      </c>
      <c r="E636" s="100"/>
      <c r="F636" s="187" t="s">
        <v>1985</v>
      </c>
      <c r="G636" s="100"/>
      <c r="H636" s="100"/>
      <c r="I636" s="100"/>
      <c r="J636" s="100"/>
      <c r="K636" s="100"/>
      <c r="L636" s="97"/>
      <c r="M636" s="188"/>
      <c r="N636" s="189"/>
      <c r="O636" s="190"/>
      <c r="P636" s="190"/>
      <c r="Q636" s="190"/>
      <c r="R636" s="190"/>
      <c r="S636" s="190"/>
      <c r="T636" s="191"/>
      <c r="U636" s="100"/>
      <c r="V636" s="100"/>
      <c r="W636" s="100"/>
      <c r="X636" s="100"/>
      <c r="Y636" s="100"/>
      <c r="Z636" s="100"/>
      <c r="AA636" s="100"/>
      <c r="AB636" s="100"/>
      <c r="AC636" s="100"/>
      <c r="AD636" s="100"/>
      <c r="AE636" s="100"/>
      <c r="AT636" s="88" t="s">
        <v>221</v>
      </c>
      <c r="AU636" s="88" t="s">
        <v>82</v>
      </c>
    </row>
    <row r="637" spans="1:65" s="99" customFormat="1" ht="16.5" customHeight="1" x14ac:dyDescent="0.2">
      <c r="A637" s="100"/>
      <c r="B637" s="97"/>
      <c r="C637" s="218" t="s">
        <v>941</v>
      </c>
      <c r="D637" s="218" t="s">
        <v>467</v>
      </c>
      <c r="E637" s="219" t="s">
        <v>1986</v>
      </c>
      <c r="F637" s="220" t="s">
        <v>1987</v>
      </c>
      <c r="G637" s="221" t="s">
        <v>554</v>
      </c>
      <c r="H637" s="222">
        <v>1</v>
      </c>
      <c r="I637" s="231">
        <v>0</v>
      </c>
      <c r="J637" s="223">
        <f>ROUND(I637*H637,2)</f>
        <v>0</v>
      </c>
      <c r="K637" s="224"/>
      <c r="L637" s="225"/>
      <c r="M637" s="226" t="s">
        <v>1</v>
      </c>
      <c r="N637" s="227" t="s">
        <v>37</v>
      </c>
      <c r="O637" s="182">
        <v>0</v>
      </c>
      <c r="P637" s="182">
        <f>O637*H637</f>
        <v>0</v>
      </c>
      <c r="Q637" s="182">
        <v>0.08</v>
      </c>
      <c r="R637" s="182">
        <f>Q637*H637</f>
        <v>0.08</v>
      </c>
      <c r="S637" s="182">
        <v>0</v>
      </c>
      <c r="T637" s="183">
        <f>S637*H637</f>
        <v>0</v>
      </c>
      <c r="U637" s="100"/>
      <c r="V637" s="100"/>
      <c r="W637" s="100"/>
      <c r="X637" s="100"/>
      <c r="Y637" s="100"/>
      <c r="Z637" s="100"/>
      <c r="AA637" s="100"/>
      <c r="AB637" s="100"/>
      <c r="AC637" s="100"/>
      <c r="AD637" s="100"/>
      <c r="AE637" s="100"/>
      <c r="AR637" s="184" t="s">
        <v>178</v>
      </c>
      <c r="AT637" s="184" t="s">
        <v>467</v>
      </c>
      <c r="AU637" s="184" t="s">
        <v>82</v>
      </c>
      <c r="AY637" s="88" t="s">
        <v>124</v>
      </c>
      <c r="BE637" s="185">
        <f>IF(N637="základní",J637,0)</f>
        <v>0</v>
      </c>
      <c r="BF637" s="185">
        <f>IF(N637="snížená",J637,0)</f>
        <v>0</v>
      </c>
      <c r="BG637" s="185">
        <f>IF(N637="zákl. přenesená",J637,0)</f>
        <v>0</v>
      </c>
      <c r="BH637" s="185">
        <f>IF(N637="sníž. přenesená",J637,0)</f>
        <v>0</v>
      </c>
      <c r="BI637" s="185">
        <f>IF(N637="nulová",J637,0)</f>
        <v>0</v>
      </c>
      <c r="BJ637" s="88" t="s">
        <v>80</v>
      </c>
      <c r="BK637" s="185">
        <f>ROUND(I637*H637,2)</f>
        <v>0</v>
      </c>
      <c r="BL637" s="88" t="s">
        <v>129</v>
      </c>
      <c r="BM637" s="184" t="s">
        <v>1988</v>
      </c>
    </row>
    <row r="638" spans="1:65" s="192" customFormat="1" x14ac:dyDescent="0.2">
      <c r="B638" s="193"/>
      <c r="D638" s="186" t="s">
        <v>131</v>
      </c>
      <c r="E638" s="194" t="s">
        <v>1</v>
      </c>
      <c r="F638" s="195" t="s">
        <v>80</v>
      </c>
      <c r="H638" s="196">
        <v>1</v>
      </c>
      <c r="L638" s="193"/>
      <c r="M638" s="197"/>
      <c r="N638" s="198"/>
      <c r="O638" s="198"/>
      <c r="P638" s="198"/>
      <c r="Q638" s="198"/>
      <c r="R638" s="198"/>
      <c r="S638" s="198"/>
      <c r="T638" s="199"/>
      <c r="AT638" s="194" t="s">
        <v>131</v>
      </c>
      <c r="AU638" s="194" t="s">
        <v>82</v>
      </c>
      <c r="AV638" s="192" t="s">
        <v>82</v>
      </c>
      <c r="AW638" s="192" t="s">
        <v>28</v>
      </c>
      <c r="AX638" s="192" t="s">
        <v>80</v>
      </c>
      <c r="AY638" s="194" t="s">
        <v>124</v>
      </c>
    </row>
    <row r="639" spans="1:65" s="99" customFormat="1" ht="16.5" customHeight="1" x14ac:dyDescent="0.2">
      <c r="A639" s="100"/>
      <c r="B639" s="97"/>
      <c r="C639" s="173" t="s">
        <v>945</v>
      </c>
      <c r="D639" s="173" t="s">
        <v>125</v>
      </c>
      <c r="E639" s="174" t="s">
        <v>1989</v>
      </c>
      <c r="F639" s="175" t="s">
        <v>1990</v>
      </c>
      <c r="G639" s="176" t="s">
        <v>554</v>
      </c>
      <c r="H639" s="177">
        <v>97</v>
      </c>
      <c r="I639" s="86">
        <v>0</v>
      </c>
      <c r="J639" s="178">
        <f>ROUND(I639*H639,2)</f>
        <v>0</v>
      </c>
      <c r="K639" s="179"/>
      <c r="L639" s="97"/>
      <c r="M639" s="180" t="s">
        <v>1</v>
      </c>
      <c r="N639" s="181" t="s">
        <v>37</v>
      </c>
      <c r="O639" s="182">
        <v>0.104</v>
      </c>
      <c r="P639" s="182">
        <f>O639*H639</f>
        <v>10.087999999999999</v>
      </c>
      <c r="Q639" s="182">
        <v>2.0000000000000002E-5</v>
      </c>
      <c r="R639" s="182">
        <f>Q639*H639</f>
        <v>1.9400000000000001E-3</v>
      </c>
      <c r="S639" s="182">
        <v>0</v>
      </c>
      <c r="T639" s="183">
        <f>S639*H639</f>
        <v>0</v>
      </c>
      <c r="U639" s="100"/>
      <c r="V639" s="100"/>
      <c r="W639" s="100"/>
      <c r="X639" s="100"/>
      <c r="Y639" s="100"/>
      <c r="Z639" s="100"/>
      <c r="AA639" s="100"/>
      <c r="AB639" s="100"/>
      <c r="AC639" s="100"/>
      <c r="AD639" s="100"/>
      <c r="AE639" s="100"/>
      <c r="AR639" s="184" t="s">
        <v>129</v>
      </c>
      <c r="AT639" s="184" t="s">
        <v>125</v>
      </c>
      <c r="AU639" s="184" t="s">
        <v>82</v>
      </c>
      <c r="AY639" s="88" t="s">
        <v>124</v>
      </c>
      <c r="BE639" s="185">
        <f>IF(N639="základní",J639,0)</f>
        <v>0</v>
      </c>
      <c r="BF639" s="185">
        <f>IF(N639="snížená",J639,0)</f>
        <v>0</v>
      </c>
      <c r="BG639" s="185">
        <f>IF(N639="zákl. přenesená",J639,0)</f>
        <v>0</v>
      </c>
      <c r="BH639" s="185">
        <f>IF(N639="sníž. přenesená",J639,0)</f>
        <v>0</v>
      </c>
      <c r="BI639" s="185">
        <f>IF(N639="nulová",J639,0)</f>
        <v>0</v>
      </c>
      <c r="BJ639" s="88" t="s">
        <v>80</v>
      </c>
      <c r="BK639" s="185">
        <f>ROUND(I639*H639,2)</f>
        <v>0</v>
      </c>
      <c r="BL639" s="88" t="s">
        <v>129</v>
      </c>
      <c r="BM639" s="184" t="s">
        <v>1991</v>
      </c>
    </row>
    <row r="640" spans="1:65" s="99" customFormat="1" ht="19.2" x14ac:dyDescent="0.2">
      <c r="A640" s="100"/>
      <c r="B640" s="97"/>
      <c r="C640" s="100"/>
      <c r="D640" s="186" t="s">
        <v>221</v>
      </c>
      <c r="E640" s="100"/>
      <c r="F640" s="187" t="s">
        <v>1992</v>
      </c>
      <c r="G640" s="100"/>
      <c r="H640" s="100"/>
      <c r="I640" s="100"/>
      <c r="J640" s="100"/>
      <c r="K640" s="100"/>
      <c r="L640" s="97"/>
      <c r="M640" s="188"/>
      <c r="N640" s="189"/>
      <c r="O640" s="190"/>
      <c r="P640" s="190"/>
      <c r="Q640" s="190"/>
      <c r="R640" s="190"/>
      <c r="S640" s="190"/>
      <c r="T640" s="191"/>
      <c r="U640" s="100"/>
      <c r="V640" s="100"/>
      <c r="W640" s="100"/>
      <c r="X640" s="100"/>
      <c r="Y640" s="100"/>
      <c r="Z640" s="100"/>
      <c r="AA640" s="100"/>
      <c r="AB640" s="100"/>
      <c r="AC640" s="100"/>
      <c r="AD640" s="100"/>
      <c r="AE640" s="100"/>
      <c r="AT640" s="88" t="s">
        <v>221</v>
      </c>
      <c r="AU640" s="88" t="s">
        <v>82</v>
      </c>
    </row>
    <row r="641" spans="1:65" s="192" customFormat="1" x14ac:dyDescent="0.2">
      <c r="B641" s="193"/>
      <c r="D641" s="186" t="s">
        <v>131</v>
      </c>
      <c r="E641" s="194" t="s">
        <v>1</v>
      </c>
      <c r="F641" s="195" t="s">
        <v>1993</v>
      </c>
      <c r="H641" s="196">
        <v>97</v>
      </c>
      <c r="L641" s="193"/>
      <c r="M641" s="197"/>
      <c r="N641" s="198"/>
      <c r="O641" s="198"/>
      <c r="P641" s="198"/>
      <c r="Q641" s="198"/>
      <c r="R641" s="198"/>
      <c r="S641" s="198"/>
      <c r="T641" s="199"/>
      <c r="AT641" s="194" t="s">
        <v>131</v>
      </c>
      <c r="AU641" s="194" t="s">
        <v>82</v>
      </c>
      <c r="AV641" s="192" t="s">
        <v>82</v>
      </c>
      <c r="AW641" s="192" t="s">
        <v>28</v>
      </c>
      <c r="AX641" s="192" t="s">
        <v>80</v>
      </c>
      <c r="AY641" s="194" t="s">
        <v>124</v>
      </c>
    </row>
    <row r="642" spans="1:65" s="99" customFormat="1" ht="21.75" customHeight="1" x14ac:dyDescent="0.2">
      <c r="A642" s="100"/>
      <c r="B642" s="97"/>
      <c r="C642" s="173" t="s">
        <v>894</v>
      </c>
      <c r="D642" s="173" t="s">
        <v>125</v>
      </c>
      <c r="E642" s="174" t="s">
        <v>1994</v>
      </c>
      <c r="F642" s="175" t="s">
        <v>1995</v>
      </c>
      <c r="G642" s="176" t="s">
        <v>730</v>
      </c>
      <c r="H642" s="177">
        <v>0.113</v>
      </c>
      <c r="I642" s="86">
        <v>0</v>
      </c>
      <c r="J642" s="178">
        <f>ROUND(I642*H642,2)</f>
        <v>0</v>
      </c>
      <c r="K642" s="179"/>
      <c r="L642" s="97"/>
      <c r="M642" s="180" t="s">
        <v>1</v>
      </c>
      <c r="N642" s="181" t="s">
        <v>37</v>
      </c>
      <c r="O642" s="182">
        <v>40.606999999999999</v>
      </c>
      <c r="P642" s="182">
        <f>O642*H642</f>
        <v>4.5885910000000001</v>
      </c>
      <c r="Q642" s="182">
        <v>1.0461400000000001</v>
      </c>
      <c r="R642" s="182">
        <f>Q642*H642</f>
        <v>0.11821382000000001</v>
      </c>
      <c r="S642" s="182">
        <v>0</v>
      </c>
      <c r="T642" s="183">
        <f>S642*H642</f>
        <v>0</v>
      </c>
      <c r="U642" s="100"/>
      <c r="V642" s="100"/>
      <c r="W642" s="100"/>
      <c r="X642" s="100"/>
      <c r="Y642" s="100"/>
      <c r="Z642" s="100"/>
      <c r="AA642" s="100"/>
      <c r="AB642" s="100"/>
      <c r="AC642" s="100"/>
      <c r="AD642" s="100"/>
      <c r="AE642" s="100"/>
      <c r="AR642" s="184" t="s">
        <v>129</v>
      </c>
      <c r="AT642" s="184" t="s">
        <v>125</v>
      </c>
      <c r="AU642" s="184" t="s">
        <v>82</v>
      </c>
      <c r="AY642" s="88" t="s">
        <v>124</v>
      </c>
      <c r="BE642" s="185">
        <f>IF(N642="základní",J642,0)</f>
        <v>0</v>
      </c>
      <c r="BF642" s="185">
        <f>IF(N642="snížená",J642,0)</f>
        <v>0</v>
      </c>
      <c r="BG642" s="185">
        <f>IF(N642="zákl. přenesená",J642,0)</f>
        <v>0</v>
      </c>
      <c r="BH642" s="185">
        <f>IF(N642="sníž. přenesená",J642,0)</f>
        <v>0</v>
      </c>
      <c r="BI642" s="185">
        <f>IF(N642="nulová",J642,0)</f>
        <v>0</v>
      </c>
      <c r="BJ642" s="88" t="s">
        <v>80</v>
      </c>
      <c r="BK642" s="185">
        <f>ROUND(I642*H642,2)</f>
        <v>0</v>
      </c>
      <c r="BL642" s="88" t="s">
        <v>129</v>
      </c>
      <c r="BM642" s="184" t="s">
        <v>1996</v>
      </c>
    </row>
    <row r="643" spans="1:65" s="192" customFormat="1" x14ac:dyDescent="0.2">
      <c r="B643" s="193"/>
      <c r="D643" s="186" t="s">
        <v>131</v>
      </c>
      <c r="E643" s="194" t="s">
        <v>1</v>
      </c>
      <c r="F643" s="195" t="s">
        <v>1997</v>
      </c>
      <c r="H643" s="196">
        <v>1.7999999999999999E-2</v>
      </c>
      <c r="L643" s="193"/>
      <c r="M643" s="197"/>
      <c r="N643" s="198"/>
      <c r="O643" s="198"/>
      <c r="P643" s="198"/>
      <c r="Q643" s="198"/>
      <c r="R643" s="198"/>
      <c r="S643" s="198"/>
      <c r="T643" s="199"/>
      <c r="AT643" s="194" t="s">
        <v>131</v>
      </c>
      <c r="AU643" s="194" t="s">
        <v>82</v>
      </c>
      <c r="AV643" s="192" t="s">
        <v>82</v>
      </c>
      <c r="AW643" s="192" t="s">
        <v>28</v>
      </c>
      <c r="AX643" s="192" t="s">
        <v>72</v>
      </c>
      <c r="AY643" s="194" t="s">
        <v>124</v>
      </c>
    </row>
    <row r="644" spans="1:65" s="192" customFormat="1" x14ac:dyDescent="0.2">
      <c r="B644" s="193"/>
      <c r="D644" s="186" t="s">
        <v>131</v>
      </c>
      <c r="E644" s="194" t="s">
        <v>1</v>
      </c>
      <c r="F644" s="195" t="s">
        <v>1998</v>
      </c>
      <c r="H644" s="196">
        <v>9.5000000000000001E-2</v>
      </c>
      <c r="L644" s="193"/>
      <c r="M644" s="197"/>
      <c r="N644" s="198"/>
      <c r="O644" s="198"/>
      <c r="P644" s="198"/>
      <c r="Q644" s="198"/>
      <c r="R644" s="198"/>
      <c r="S644" s="198"/>
      <c r="T644" s="199"/>
      <c r="AT644" s="194" t="s">
        <v>131</v>
      </c>
      <c r="AU644" s="194" t="s">
        <v>82</v>
      </c>
      <c r="AV644" s="192" t="s">
        <v>82</v>
      </c>
      <c r="AW644" s="192" t="s">
        <v>28</v>
      </c>
      <c r="AX644" s="192" t="s">
        <v>72</v>
      </c>
      <c r="AY644" s="194" t="s">
        <v>124</v>
      </c>
    </row>
    <row r="645" spans="1:65" s="210" customFormat="1" x14ac:dyDescent="0.2">
      <c r="B645" s="211"/>
      <c r="D645" s="186" t="s">
        <v>131</v>
      </c>
      <c r="E645" s="212" t="s">
        <v>1</v>
      </c>
      <c r="F645" s="213" t="s">
        <v>140</v>
      </c>
      <c r="H645" s="214">
        <v>0.113</v>
      </c>
      <c r="L645" s="211"/>
      <c r="M645" s="215"/>
      <c r="N645" s="216"/>
      <c r="O645" s="216"/>
      <c r="P645" s="216"/>
      <c r="Q645" s="216"/>
      <c r="R645" s="216"/>
      <c r="S645" s="216"/>
      <c r="T645" s="217"/>
      <c r="AT645" s="212" t="s">
        <v>131</v>
      </c>
      <c r="AU645" s="212" t="s">
        <v>82</v>
      </c>
      <c r="AV645" s="210" t="s">
        <v>129</v>
      </c>
      <c r="AW645" s="210" t="s">
        <v>28</v>
      </c>
      <c r="AX645" s="210" t="s">
        <v>80</v>
      </c>
      <c r="AY645" s="212" t="s">
        <v>124</v>
      </c>
    </row>
    <row r="646" spans="1:65" s="99" customFormat="1" ht="16.5" customHeight="1" x14ac:dyDescent="0.2">
      <c r="A646" s="100"/>
      <c r="B646" s="97"/>
      <c r="C646" s="173" t="s">
        <v>956</v>
      </c>
      <c r="D646" s="173" t="s">
        <v>125</v>
      </c>
      <c r="E646" s="174" t="s">
        <v>1999</v>
      </c>
      <c r="F646" s="175" t="s">
        <v>2000</v>
      </c>
      <c r="G646" s="176" t="s">
        <v>128</v>
      </c>
      <c r="H646" s="177">
        <v>1.056</v>
      </c>
      <c r="I646" s="86">
        <v>0</v>
      </c>
      <c r="J646" s="178">
        <f>ROUND(I646*H646,2)</f>
        <v>0</v>
      </c>
      <c r="K646" s="179"/>
      <c r="L646" s="97"/>
      <c r="M646" s="180" t="s">
        <v>1</v>
      </c>
      <c r="N646" s="181" t="s">
        <v>37</v>
      </c>
      <c r="O646" s="182">
        <v>0.623</v>
      </c>
      <c r="P646" s="182">
        <f>O646*H646</f>
        <v>0.65788800000000003</v>
      </c>
      <c r="Q646" s="182">
        <v>3.46E-3</v>
      </c>
      <c r="R646" s="182">
        <f>Q646*H646</f>
        <v>3.6537600000000003E-3</v>
      </c>
      <c r="S646" s="182">
        <v>0</v>
      </c>
      <c r="T646" s="183">
        <f>S646*H646</f>
        <v>0</v>
      </c>
      <c r="U646" s="100"/>
      <c r="V646" s="100"/>
      <c r="W646" s="100"/>
      <c r="X646" s="100"/>
      <c r="Y646" s="100"/>
      <c r="Z646" s="100"/>
      <c r="AA646" s="100"/>
      <c r="AB646" s="100"/>
      <c r="AC646" s="100"/>
      <c r="AD646" s="100"/>
      <c r="AE646" s="100"/>
      <c r="AR646" s="184" t="s">
        <v>129</v>
      </c>
      <c r="AT646" s="184" t="s">
        <v>125</v>
      </c>
      <c r="AU646" s="184" t="s">
        <v>82</v>
      </c>
      <c r="AY646" s="88" t="s">
        <v>124</v>
      </c>
      <c r="BE646" s="185">
        <f>IF(N646="základní",J646,0)</f>
        <v>0</v>
      </c>
      <c r="BF646" s="185">
        <f>IF(N646="snížená",J646,0)</f>
        <v>0</v>
      </c>
      <c r="BG646" s="185">
        <f>IF(N646="zákl. přenesená",J646,0)</f>
        <v>0</v>
      </c>
      <c r="BH646" s="185">
        <f>IF(N646="sníž. přenesená",J646,0)</f>
        <v>0</v>
      </c>
      <c r="BI646" s="185">
        <f>IF(N646="nulová",J646,0)</f>
        <v>0</v>
      </c>
      <c r="BJ646" s="88" t="s">
        <v>80</v>
      </c>
      <c r="BK646" s="185">
        <f>ROUND(I646*H646,2)</f>
        <v>0</v>
      </c>
      <c r="BL646" s="88" t="s">
        <v>129</v>
      </c>
      <c r="BM646" s="184" t="s">
        <v>2001</v>
      </c>
    </row>
    <row r="647" spans="1:65" s="192" customFormat="1" x14ac:dyDescent="0.2">
      <c r="B647" s="193"/>
      <c r="D647" s="186" t="s">
        <v>131</v>
      </c>
      <c r="E647" s="194" t="s">
        <v>1</v>
      </c>
      <c r="F647" s="195" t="s">
        <v>2002</v>
      </c>
      <c r="H647" s="196">
        <v>1.056</v>
      </c>
      <c r="L647" s="193"/>
      <c r="M647" s="197"/>
      <c r="N647" s="198"/>
      <c r="O647" s="198"/>
      <c r="P647" s="198"/>
      <c r="Q647" s="198"/>
      <c r="R647" s="198"/>
      <c r="S647" s="198"/>
      <c r="T647" s="199"/>
      <c r="AT647" s="194" t="s">
        <v>131</v>
      </c>
      <c r="AU647" s="194" t="s">
        <v>82</v>
      </c>
      <c r="AV647" s="192" t="s">
        <v>82</v>
      </c>
      <c r="AW647" s="192" t="s">
        <v>28</v>
      </c>
      <c r="AX647" s="192" t="s">
        <v>80</v>
      </c>
      <c r="AY647" s="194" t="s">
        <v>124</v>
      </c>
    </row>
    <row r="648" spans="1:65" s="99" customFormat="1" ht="16.5" customHeight="1" x14ac:dyDescent="0.2">
      <c r="A648" s="100"/>
      <c r="B648" s="97"/>
      <c r="C648" s="173" t="s">
        <v>960</v>
      </c>
      <c r="D648" s="173" t="s">
        <v>125</v>
      </c>
      <c r="E648" s="174" t="s">
        <v>2003</v>
      </c>
      <c r="F648" s="175" t="s">
        <v>2004</v>
      </c>
      <c r="G648" s="176" t="s">
        <v>128</v>
      </c>
      <c r="H648" s="177">
        <v>4.4770000000000003</v>
      </c>
      <c r="I648" s="86">
        <v>0</v>
      </c>
      <c r="J648" s="178">
        <f>ROUND(I648*H648,2)</f>
        <v>0</v>
      </c>
      <c r="K648" s="179"/>
      <c r="L648" s="97"/>
      <c r="M648" s="180" t="s">
        <v>1</v>
      </c>
      <c r="N648" s="181" t="s">
        <v>37</v>
      </c>
      <c r="O648" s="182">
        <v>0.53800000000000003</v>
      </c>
      <c r="P648" s="182">
        <f>O648*H648</f>
        <v>2.4086260000000004</v>
      </c>
      <c r="Q648" s="182">
        <v>2.7499999999999998E-3</v>
      </c>
      <c r="R648" s="182">
        <f>Q648*H648</f>
        <v>1.231175E-2</v>
      </c>
      <c r="S648" s="182">
        <v>0</v>
      </c>
      <c r="T648" s="183">
        <f>S648*H648</f>
        <v>0</v>
      </c>
      <c r="U648" s="100"/>
      <c r="V648" s="100"/>
      <c r="W648" s="100"/>
      <c r="X648" s="100"/>
      <c r="Y648" s="100"/>
      <c r="Z648" s="100"/>
      <c r="AA648" s="100"/>
      <c r="AB648" s="100"/>
      <c r="AC648" s="100"/>
      <c r="AD648" s="100"/>
      <c r="AE648" s="100"/>
      <c r="AR648" s="184" t="s">
        <v>129</v>
      </c>
      <c r="AT648" s="184" t="s">
        <v>125</v>
      </c>
      <c r="AU648" s="184" t="s">
        <v>82</v>
      </c>
      <c r="AY648" s="88" t="s">
        <v>124</v>
      </c>
      <c r="BE648" s="185">
        <f>IF(N648="základní",J648,0)</f>
        <v>0</v>
      </c>
      <c r="BF648" s="185">
        <f>IF(N648="snížená",J648,0)</f>
        <v>0</v>
      </c>
      <c r="BG648" s="185">
        <f>IF(N648="zákl. přenesená",J648,0)</f>
        <v>0</v>
      </c>
      <c r="BH648" s="185">
        <f>IF(N648="sníž. přenesená",J648,0)</f>
        <v>0</v>
      </c>
      <c r="BI648" s="185">
        <f>IF(N648="nulová",J648,0)</f>
        <v>0</v>
      </c>
      <c r="BJ648" s="88" t="s">
        <v>80</v>
      </c>
      <c r="BK648" s="185">
        <f>ROUND(I648*H648,2)</f>
        <v>0</v>
      </c>
      <c r="BL648" s="88" t="s">
        <v>129</v>
      </c>
      <c r="BM648" s="184" t="s">
        <v>2005</v>
      </c>
    </row>
    <row r="649" spans="1:65" s="192" customFormat="1" x14ac:dyDescent="0.2">
      <c r="B649" s="193"/>
      <c r="D649" s="186" t="s">
        <v>131</v>
      </c>
      <c r="E649" s="194" t="s">
        <v>1</v>
      </c>
      <c r="F649" s="195" t="s">
        <v>2006</v>
      </c>
      <c r="H649" s="196">
        <v>4.4770000000000003</v>
      </c>
      <c r="L649" s="193"/>
      <c r="M649" s="197"/>
      <c r="N649" s="198"/>
      <c r="O649" s="198"/>
      <c r="P649" s="198"/>
      <c r="Q649" s="198"/>
      <c r="R649" s="198"/>
      <c r="S649" s="198"/>
      <c r="T649" s="199"/>
      <c r="AT649" s="194" t="s">
        <v>131</v>
      </c>
      <c r="AU649" s="194" t="s">
        <v>82</v>
      </c>
      <c r="AV649" s="192" t="s">
        <v>82</v>
      </c>
      <c r="AW649" s="192" t="s">
        <v>28</v>
      </c>
      <c r="AX649" s="192" t="s">
        <v>80</v>
      </c>
      <c r="AY649" s="194" t="s">
        <v>124</v>
      </c>
    </row>
    <row r="650" spans="1:65" s="99" customFormat="1" ht="16.5" customHeight="1" x14ac:dyDescent="0.2">
      <c r="A650" s="100"/>
      <c r="B650" s="97"/>
      <c r="C650" s="173" t="s">
        <v>965</v>
      </c>
      <c r="D650" s="173" t="s">
        <v>125</v>
      </c>
      <c r="E650" s="174" t="s">
        <v>2007</v>
      </c>
      <c r="F650" s="175" t="s">
        <v>2008</v>
      </c>
      <c r="G650" s="176" t="s">
        <v>181</v>
      </c>
      <c r="H650" s="177">
        <v>1.278</v>
      </c>
      <c r="I650" s="86">
        <v>0</v>
      </c>
      <c r="J650" s="178">
        <f>ROUND(I650*H650,2)</f>
        <v>0</v>
      </c>
      <c r="K650" s="179"/>
      <c r="L650" s="97"/>
      <c r="M650" s="180" t="s">
        <v>1</v>
      </c>
      <c r="N650" s="181" t="s">
        <v>37</v>
      </c>
      <c r="O650" s="182">
        <v>1.593</v>
      </c>
      <c r="P650" s="182">
        <f>O650*H650</f>
        <v>2.0358540000000001</v>
      </c>
      <c r="Q650" s="182">
        <v>2.4533</v>
      </c>
      <c r="R650" s="182">
        <f>Q650*H650</f>
        <v>3.1353173999999999</v>
      </c>
      <c r="S650" s="182">
        <v>0</v>
      </c>
      <c r="T650" s="183">
        <f>S650*H650</f>
        <v>0</v>
      </c>
      <c r="U650" s="100"/>
      <c r="V650" s="100"/>
      <c r="W650" s="100"/>
      <c r="X650" s="100"/>
      <c r="Y650" s="100"/>
      <c r="Z650" s="100"/>
      <c r="AA650" s="100"/>
      <c r="AB650" s="100"/>
      <c r="AC650" s="100"/>
      <c r="AD650" s="100"/>
      <c r="AE650" s="100"/>
      <c r="AR650" s="184" t="s">
        <v>129</v>
      </c>
      <c r="AT650" s="184" t="s">
        <v>125</v>
      </c>
      <c r="AU650" s="184" t="s">
        <v>82</v>
      </c>
      <c r="AY650" s="88" t="s">
        <v>124</v>
      </c>
      <c r="BE650" s="185">
        <f>IF(N650="základní",J650,0)</f>
        <v>0</v>
      </c>
      <c r="BF650" s="185">
        <f>IF(N650="snížená",J650,0)</f>
        <v>0</v>
      </c>
      <c r="BG650" s="185">
        <f>IF(N650="zákl. přenesená",J650,0)</f>
        <v>0</v>
      </c>
      <c r="BH650" s="185">
        <f>IF(N650="sníž. přenesená",J650,0)</f>
        <v>0</v>
      </c>
      <c r="BI650" s="185">
        <f>IF(N650="nulová",J650,0)</f>
        <v>0</v>
      </c>
      <c r="BJ650" s="88" t="s">
        <v>80</v>
      </c>
      <c r="BK650" s="185">
        <f>ROUND(I650*H650,2)</f>
        <v>0</v>
      </c>
      <c r="BL650" s="88" t="s">
        <v>129</v>
      </c>
      <c r="BM650" s="184" t="s">
        <v>2009</v>
      </c>
    </row>
    <row r="651" spans="1:65" s="99" customFormat="1" ht="28.8" x14ac:dyDescent="0.2">
      <c r="A651" s="100"/>
      <c r="B651" s="97"/>
      <c r="C651" s="100"/>
      <c r="D651" s="186" t="s">
        <v>221</v>
      </c>
      <c r="E651" s="100"/>
      <c r="F651" s="187" t="s">
        <v>2010</v>
      </c>
      <c r="G651" s="100"/>
      <c r="H651" s="100"/>
      <c r="I651" s="100"/>
      <c r="J651" s="100"/>
      <c r="K651" s="100"/>
      <c r="L651" s="97"/>
      <c r="M651" s="188"/>
      <c r="N651" s="189"/>
      <c r="O651" s="190"/>
      <c r="P651" s="190"/>
      <c r="Q651" s="190"/>
      <c r="R651" s="190"/>
      <c r="S651" s="190"/>
      <c r="T651" s="191"/>
      <c r="U651" s="100"/>
      <c r="V651" s="100"/>
      <c r="W651" s="100"/>
      <c r="X651" s="100"/>
      <c r="Y651" s="100"/>
      <c r="Z651" s="100"/>
      <c r="AA651" s="100"/>
      <c r="AB651" s="100"/>
      <c r="AC651" s="100"/>
      <c r="AD651" s="100"/>
      <c r="AE651" s="100"/>
      <c r="AT651" s="88" t="s">
        <v>221</v>
      </c>
      <c r="AU651" s="88" t="s">
        <v>82</v>
      </c>
    </row>
    <row r="652" spans="1:65" s="192" customFormat="1" x14ac:dyDescent="0.2">
      <c r="B652" s="193"/>
      <c r="D652" s="186" t="s">
        <v>131</v>
      </c>
      <c r="E652" s="194" t="s">
        <v>1</v>
      </c>
      <c r="F652" s="195" t="s">
        <v>2011</v>
      </c>
      <c r="H652" s="196">
        <v>0.11</v>
      </c>
      <c r="L652" s="193"/>
      <c r="M652" s="197"/>
      <c r="N652" s="198"/>
      <c r="O652" s="198"/>
      <c r="P652" s="198"/>
      <c r="Q652" s="198"/>
      <c r="R652" s="198"/>
      <c r="S652" s="198"/>
      <c r="T652" s="199"/>
      <c r="AT652" s="194" t="s">
        <v>131</v>
      </c>
      <c r="AU652" s="194" t="s">
        <v>82</v>
      </c>
      <c r="AV652" s="192" t="s">
        <v>82</v>
      </c>
      <c r="AW652" s="192" t="s">
        <v>28</v>
      </c>
      <c r="AX652" s="192" t="s">
        <v>72</v>
      </c>
      <c r="AY652" s="194" t="s">
        <v>124</v>
      </c>
    </row>
    <row r="653" spans="1:65" s="192" customFormat="1" x14ac:dyDescent="0.2">
      <c r="B653" s="193"/>
      <c r="D653" s="186" t="s">
        <v>131</v>
      </c>
      <c r="E653" s="194" t="s">
        <v>1</v>
      </c>
      <c r="F653" s="195" t="s">
        <v>2012</v>
      </c>
      <c r="H653" s="196">
        <v>0.1</v>
      </c>
      <c r="L653" s="193"/>
      <c r="M653" s="197"/>
      <c r="N653" s="198"/>
      <c r="O653" s="198"/>
      <c r="P653" s="198"/>
      <c r="Q653" s="198"/>
      <c r="R653" s="198"/>
      <c r="S653" s="198"/>
      <c r="T653" s="199"/>
      <c r="AT653" s="194" t="s">
        <v>131</v>
      </c>
      <c r="AU653" s="194" t="s">
        <v>82</v>
      </c>
      <c r="AV653" s="192" t="s">
        <v>82</v>
      </c>
      <c r="AW653" s="192" t="s">
        <v>28</v>
      </c>
      <c r="AX653" s="192" t="s">
        <v>72</v>
      </c>
      <c r="AY653" s="194" t="s">
        <v>124</v>
      </c>
    </row>
    <row r="654" spans="1:65" s="192" customFormat="1" x14ac:dyDescent="0.2">
      <c r="B654" s="193"/>
      <c r="D654" s="186" t="s">
        <v>131</v>
      </c>
      <c r="E654" s="194" t="s">
        <v>1</v>
      </c>
      <c r="F654" s="195" t="s">
        <v>2013</v>
      </c>
      <c r="H654" s="196">
        <v>0.32</v>
      </c>
      <c r="L654" s="193"/>
      <c r="M654" s="197"/>
      <c r="N654" s="198"/>
      <c r="O654" s="198"/>
      <c r="P654" s="198"/>
      <c r="Q654" s="198"/>
      <c r="R654" s="198"/>
      <c r="S654" s="198"/>
      <c r="T654" s="199"/>
      <c r="AT654" s="194" t="s">
        <v>131</v>
      </c>
      <c r="AU654" s="194" t="s">
        <v>82</v>
      </c>
      <c r="AV654" s="192" t="s">
        <v>82</v>
      </c>
      <c r="AW654" s="192" t="s">
        <v>28</v>
      </c>
      <c r="AX654" s="192" t="s">
        <v>72</v>
      </c>
      <c r="AY654" s="194" t="s">
        <v>124</v>
      </c>
    </row>
    <row r="655" spans="1:65" s="192" customFormat="1" x14ac:dyDescent="0.2">
      <c r="B655" s="193"/>
      <c r="D655" s="186" t="s">
        <v>131</v>
      </c>
      <c r="E655" s="194" t="s">
        <v>1</v>
      </c>
      <c r="F655" s="195" t="s">
        <v>2014</v>
      </c>
      <c r="H655" s="196">
        <v>0.748</v>
      </c>
      <c r="L655" s="193"/>
      <c r="M655" s="197"/>
      <c r="N655" s="198"/>
      <c r="O655" s="198"/>
      <c r="P655" s="198"/>
      <c r="Q655" s="198"/>
      <c r="R655" s="198"/>
      <c r="S655" s="198"/>
      <c r="T655" s="199"/>
      <c r="AT655" s="194" t="s">
        <v>131</v>
      </c>
      <c r="AU655" s="194" t="s">
        <v>82</v>
      </c>
      <c r="AV655" s="192" t="s">
        <v>82</v>
      </c>
      <c r="AW655" s="192" t="s">
        <v>28</v>
      </c>
      <c r="AX655" s="192" t="s">
        <v>72</v>
      </c>
      <c r="AY655" s="194" t="s">
        <v>124</v>
      </c>
    </row>
    <row r="656" spans="1:65" s="210" customFormat="1" x14ac:dyDescent="0.2">
      <c r="B656" s="211"/>
      <c r="D656" s="186" t="s">
        <v>131</v>
      </c>
      <c r="E656" s="212" t="s">
        <v>1</v>
      </c>
      <c r="F656" s="213" t="s">
        <v>140</v>
      </c>
      <c r="H656" s="214">
        <v>1.278</v>
      </c>
      <c r="L656" s="211"/>
      <c r="M656" s="215"/>
      <c r="N656" s="216"/>
      <c r="O656" s="216"/>
      <c r="P656" s="216"/>
      <c r="Q656" s="216"/>
      <c r="R656" s="216"/>
      <c r="S656" s="216"/>
      <c r="T656" s="217"/>
      <c r="AT656" s="212" t="s">
        <v>131</v>
      </c>
      <c r="AU656" s="212" t="s">
        <v>82</v>
      </c>
      <c r="AV656" s="210" t="s">
        <v>129</v>
      </c>
      <c r="AW656" s="210" t="s">
        <v>28</v>
      </c>
      <c r="AX656" s="210" t="s">
        <v>80</v>
      </c>
      <c r="AY656" s="212" t="s">
        <v>124</v>
      </c>
    </row>
    <row r="657" spans="1:65" s="99" customFormat="1" ht="16.5" customHeight="1" x14ac:dyDescent="0.2">
      <c r="A657" s="100"/>
      <c r="B657" s="97"/>
      <c r="C657" s="173" t="s">
        <v>969</v>
      </c>
      <c r="D657" s="173" t="s">
        <v>125</v>
      </c>
      <c r="E657" s="174" t="s">
        <v>2015</v>
      </c>
      <c r="F657" s="175" t="s">
        <v>2016</v>
      </c>
      <c r="G657" s="176" t="s">
        <v>128</v>
      </c>
      <c r="H657" s="177">
        <v>1.056</v>
      </c>
      <c r="I657" s="86">
        <v>0</v>
      </c>
      <c r="J657" s="178">
        <f>ROUND(I657*H657,2)</f>
        <v>0</v>
      </c>
      <c r="K657" s="179"/>
      <c r="L657" s="97"/>
      <c r="M657" s="180" t="s">
        <v>1</v>
      </c>
      <c r="N657" s="181" t="s">
        <v>37</v>
      </c>
      <c r="O657" s="182">
        <v>0.23100000000000001</v>
      </c>
      <c r="P657" s="182">
        <f>O657*H657</f>
        <v>0.24393600000000001</v>
      </c>
      <c r="Q657" s="182">
        <v>0</v>
      </c>
      <c r="R657" s="182">
        <f>Q657*H657</f>
        <v>0</v>
      </c>
      <c r="S657" s="182">
        <v>0</v>
      </c>
      <c r="T657" s="183">
        <f>S657*H657</f>
        <v>0</v>
      </c>
      <c r="U657" s="100"/>
      <c r="V657" s="100"/>
      <c r="W657" s="100"/>
      <c r="X657" s="100"/>
      <c r="Y657" s="100"/>
      <c r="Z657" s="100"/>
      <c r="AA657" s="100"/>
      <c r="AB657" s="100"/>
      <c r="AC657" s="100"/>
      <c r="AD657" s="100"/>
      <c r="AE657" s="100"/>
      <c r="AR657" s="184" t="s">
        <v>129</v>
      </c>
      <c r="AT657" s="184" t="s">
        <v>125</v>
      </c>
      <c r="AU657" s="184" t="s">
        <v>82</v>
      </c>
      <c r="AY657" s="88" t="s">
        <v>124</v>
      </c>
      <c r="BE657" s="185">
        <f>IF(N657="základní",J657,0)</f>
        <v>0</v>
      </c>
      <c r="BF657" s="185">
        <f>IF(N657="snížená",J657,0)</f>
        <v>0</v>
      </c>
      <c r="BG657" s="185">
        <f>IF(N657="zákl. přenesená",J657,0)</f>
        <v>0</v>
      </c>
      <c r="BH657" s="185">
        <f>IF(N657="sníž. přenesená",J657,0)</f>
        <v>0</v>
      </c>
      <c r="BI657" s="185">
        <f>IF(N657="nulová",J657,0)</f>
        <v>0</v>
      </c>
      <c r="BJ657" s="88" t="s">
        <v>80</v>
      </c>
      <c r="BK657" s="185">
        <f>ROUND(I657*H657,2)</f>
        <v>0</v>
      </c>
      <c r="BL657" s="88" t="s">
        <v>129</v>
      </c>
      <c r="BM657" s="184" t="s">
        <v>2017</v>
      </c>
    </row>
    <row r="658" spans="1:65" s="192" customFormat="1" x14ac:dyDescent="0.2">
      <c r="B658" s="193"/>
      <c r="D658" s="186" t="s">
        <v>131</v>
      </c>
      <c r="E658" s="194" t="s">
        <v>1</v>
      </c>
      <c r="F658" s="195" t="s">
        <v>2018</v>
      </c>
      <c r="H658" s="196">
        <v>1.056</v>
      </c>
      <c r="L658" s="193"/>
      <c r="M658" s="197"/>
      <c r="N658" s="198"/>
      <c r="O658" s="198"/>
      <c r="P658" s="198"/>
      <c r="Q658" s="198"/>
      <c r="R658" s="198"/>
      <c r="S658" s="198"/>
      <c r="T658" s="199"/>
      <c r="AT658" s="194" t="s">
        <v>131</v>
      </c>
      <c r="AU658" s="194" t="s">
        <v>82</v>
      </c>
      <c r="AV658" s="192" t="s">
        <v>82</v>
      </c>
      <c r="AW658" s="192" t="s">
        <v>28</v>
      </c>
      <c r="AX658" s="192" t="s">
        <v>80</v>
      </c>
      <c r="AY658" s="194" t="s">
        <v>124</v>
      </c>
    </row>
    <row r="659" spans="1:65" s="99" customFormat="1" ht="16.5" customHeight="1" x14ac:dyDescent="0.2">
      <c r="A659" s="100"/>
      <c r="B659" s="97"/>
      <c r="C659" s="173" t="s">
        <v>973</v>
      </c>
      <c r="D659" s="173" t="s">
        <v>125</v>
      </c>
      <c r="E659" s="174" t="s">
        <v>2019</v>
      </c>
      <c r="F659" s="175" t="s">
        <v>2020</v>
      </c>
      <c r="G659" s="176" t="s">
        <v>128</v>
      </c>
      <c r="H659" s="177">
        <v>4.4770000000000003</v>
      </c>
      <c r="I659" s="86">
        <v>0</v>
      </c>
      <c r="J659" s="178">
        <f>ROUND(I659*H659,2)</f>
        <v>0</v>
      </c>
      <c r="K659" s="179"/>
      <c r="L659" s="97"/>
      <c r="M659" s="180" t="s">
        <v>1</v>
      </c>
      <c r="N659" s="181" t="s">
        <v>37</v>
      </c>
      <c r="O659" s="182">
        <v>0.17599999999999999</v>
      </c>
      <c r="P659" s="182">
        <f>O659*H659</f>
        <v>0.78795199999999999</v>
      </c>
      <c r="Q659" s="182">
        <v>0</v>
      </c>
      <c r="R659" s="182">
        <f>Q659*H659</f>
        <v>0</v>
      </c>
      <c r="S659" s="182">
        <v>0</v>
      </c>
      <c r="T659" s="183">
        <f>S659*H659</f>
        <v>0</v>
      </c>
      <c r="U659" s="100"/>
      <c r="V659" s="100"/>
      <c r="W659" s="100"/>
      <c r="X659" s="100"/>
      <c r="Y659" s="100"/>
      <c r="Z659" s="100"/>
      <c r="AA659" s="100"/>
      <c r="AB659" s="100"/>
      <c r="AC659" s="100"/>
      <c r="AD659" s="100"/>
      <c r="AE659" s="100"/>
      <c r="AR659" s="184" t="s">
        <v>129</v>
      </c>
      <c r="AT659" s="184" t="s">
        <v>125</v>
      </c>
      <c r="AU659" s="184" t="s">
        <v>82</v>
      </c>
      <c r="AY659" s="88" t="s">
        <v>124</v>
      </c>
      <c r="BE659" s="185">
        <f>IF(N659="základní",J659,0)</f>
        <v>0</v>
      </c>
      <c r="BF659" s="185">
        <f>IF(N659="snížená",J659,0)</f>
        <v>0</v>
      </c>
      <c r="BG659" s="185">
        <f>IF(N659="zákl. přenesená",J659,0)</f>
        <v>0</v>
      </c>
      <c r="BH659" s="185">
        <f>IF(N659="sníž. přenesená",J659,0)</f>
        <v>0</v>
      </c>
      <c r="BI659" s="185">
        <f>IF(N659="nulová",J659,0)</f>
        <v>0</v>
      </c>
      <c r="BJ659" s="88" t="s">
        <v>80</v>
      </c>
      <c r="BK659" s="185">
        <f>ROUND(I659*H659,2)</f>
        <v>0</v>
      </c>
      <c r="BL659" s="88" t="s">
        <v>129</v>
      </c>
      <c r="BM659" s="184" t="s">
        <v>2021</v>
      </c>
    </row>
    <row r="660" spans="1:65" s="192" customFormat="1" x14ac:dyDescent="0.2">
      <c r="B660" s="193"/>
      <c r="D660" s="186" t="s">
        <v>131</v>
      </c>
      <c r="E660" s="194" t="s">
        <v>1</v>
      </c>
      <c r="F660" s="195" t="s">
        <v>2022</v>
      </c>
      <c r="H660" s="196">
        <v>4.4770000000000003</v>
      </c>
      <c r="L660" s="193"/>
      <c r="M660" s="197"/>
      <c r="N660" s="198"/>
      <c r="O660" s="198"/>
      <c r="P660" s="198"/>
      <c r="Q660" s="198"/>
      <c r="R660" s="198"/>
      <c r="S660" s="198"/>
      <c r="T660" s="199"/>
      <c r="AT660" s="194" t="s">
        <v>131</v>
      </c>
      <c r="AU660" s="194" t="s">
        <v>82</v>
      </c>
      <c r="AV660" s="192" t="s">
        <v>82</v>
      </c>
      <c r="AW660" s="192" t="s">
        <v>28</v>
      </c>
      <c r="AX660" s="192" t="s">
        <v>80</v>
      </c>
      <c r="AY660" s="194" t="s">
        <v>124</v>
      </c>
    </row>
    <row r="661" spans="1:65" s="99" customFormat="1" ht="21.75" customHeight="1" x14ac:dyDescent="0.2">
      <c r="A661" s="100"/>
      <c r="B661" s="97"/>
      <c r="C661" s="173" t="s">
        <v>977</v>
      </c>
      <c r="D661" s="173" t="s">
        <v>125</v>
      </c>
      <c r="E661" s="174" t="s">
        <v>2023</v>
      </c>
      <c r="F661" s="175" t="s">
        <v>2024</v>
      </c>
      <c r="G661" s="176" t="s">
        <v>554</v>
      </c>
      <c r="H661" s="177">
        <v>3</v>
      </c>
      <c r="I661" s="86">
        <v>0</v>
      </c>
      <c r="J661" s="178">
        <f>ROUND(I661*H661,2)</f>
        <v>0</v>
      </c>
      <c r="K661" s="179"/>
      <c r="L661" s="97"/>
      <c r="M661" s="180" t="s">
        <v>1</v>
      </c>
      <c r="N661" s="181" t="s">
        <v>37</v>
      </c>
      <c r="O661" s="182">
        <v>0.63100000000000001</v>
      </c>
      <c r="P661" s="182">
        <f>O661*H661</f>
        <v>1.893</v>
      </c>
      <c r="Q661" s="182">
        <v>8.6419999999999997E-2</v>
      </c>
      <c r="R661" s="182">
        <f>Q661*H661</f>
        <v>0.25925999999999999</v>
      </c>
      <c r="S661" s="182">
        <v>0</v>
      </c>
      <c r="T661" s="183">
        <f>S661*H661</f>
        <v>0</v>
      </c>
      <c r="U661" s="100"/>
      <c r="V661" s="100"/>
      <c r="W661" s="100"/>
      <c r="X661" s="100"/>
      <c r="Y661" s="100"/>
      <c r="Z661" s="100"/>
      <c r="AA661" s="100"/>
      <c r="AB661" s="100"/>
      <c r="AC661" s="100"/>
      <c r="AD661" s="100"/>
      <c r="AE661" s="100"/>
      <c r="AR661" s="184" t="s">
        <v>129</v>
      </c>
      <c r="AT661" s="184" t="s">
        <v>125</v>
      </c>
      <c r="AU661" s="184" t="s">
        <v>82</v>
      </c>
      <c r="AY661" s="88" t="s">
        <v>124</v>
      </c>
      <c r="BE661" s="185">
        <f>IF(N661="základní",J661,0)</f>
        <v>0</v>
      </c>
      <c r="BF661" s="185">
        <f>IF(N661="snížená",J661,0)</f>
        <v>0</v>
      </c>
      <c r="BG661" s="185">
        <f>IF(N661="zákl. přenesená",J661,0)</f>
        <v>0</v>
      </c>
      <c r="BH661" s="185">
        <f>IF(N661="sníž. přenesená",J661,0)</f>
        <v>0</v>
      </c>
      <c r="BI661" s="185">
        <f>IF(N661="nulová",J661,0)</f>
        <v>0</v>
      </c>
      <c r="BJ661" s="88" t="s">
        <v>80</v>
      </c>
      <c r="BK661" s="185">
        <f>ROUND(I661*H661,2)</f>
        <v>0</v>
      </c>
      <c r="BL661" s="88" t="s">
        <v>129</v>
      </c>
      <c r="BM661" s="184" t="s">
        <v>2025</v>
      </c>
    </row>
    <row r="662" spans="1:65" s="99" customFormat="1" ht="38.4" x14ac:dyDescent="0.2">
      <c r="A662" s="100"/>
      <c r="B662" s="97"/>
      <c r="C662" s="100"/>
      <c r="D662" s="186" t="s">
        <v>221</v>
      </c>
      <c r="E662" s="100"/>
      <c r="F662" s="187" t="s">
        <v>2026</v>
      </c>
      <c r="G662" s="100"/>
      <c r="H662" s="100"/>
      <c r="I662" s="100"/>
      <c r="J662" s="100"/>
      <c r="K662" s="100"/>
      <c r="L662" s="97"/>
      <c r="M662" s="188"/>
      <c r="N662" s="189"/>
      <c r="O662" s="190"/>
      <c r="P662" s="190"/>
      <c r="Q662" s="190"/>
      <c r="R662" s="190"/>
      <c r="S662" s="190"/>
      <c r="T662" s="191"/>
      <c r="U662" s="100"/>
      <c r="V662" s="100"/>
      <c r="W662" s="100"/>
      <c r="X662" s="100"/>
      <c r="Y662" s="100"/>
      <c r="Z662" s="100"/>
      <c r="AA662" s="100"/>
      <c r="AB662" s="100"/>
      <c r="AC662" s="100"/>
      <c r="AD662" s="100"/>
      <c r="AE662" s="100"/>
      <c r="AT662" s="88" t="s">
        <v>221</v>
      </c>
      <c r="AU662" s="88" t="s">
        <v>82</v>
      </c>
    </row>
    <row r="663" spans="1:65" s="99" customFormat="1" ht="16.5" customHeight="1" x14ac:dyDescent="0.2">
      <c r="A663" s="100"/>
      <c r="B663" s="97"/>
      <c r="C663" s="218" t="s">
        <v>982</v>
      </c>
      <c r="D663" s="218" t="s">
        <v>467</v>
      </c>
      <c r="E663" s="219" t="s">
        <v>2027</v>
      </c>
      <c r="F663" s="220" t="s">
        <v>2028</v>
      </c>
      <c r="G663" s="221" t="s">
        <v>554</v>
      </c>
      <c r="H663" s="222">
        <v>2</v>
      </c>
      <c r="I663" s="231">
        <v>0</v>
      </c>
      <c r="J663" s="223">
        <f>ROUND(I663*H663,2)</f>
        <v>0</v>
      </c>
      <c r="K663" s="224"/>
      <c r="L663" s="225"/>
      <c r="M663" s="226" t="s">
        <v>1</v>
      </c>
      <c r="N663" s="227" t="s">
        <v>37</v>
      </c>
      <c r="O663" s="182">
        <v>0</v>
      </c>
      <c r="P663" s="182">
        <f>O663*H663</f>
        <v>0</v>
      </c>
      <c r="Q663" s="182">
        <v>0.9</v>
      </c>
      <c r="R663" s="182">
        <f>Q663*H663</f>
        <v>1.8</v>
      </c>
      <c r="S663" s="182">
        <v>0</v>
      </c>
      <c r="T663" s="183">
        <f>S663*H663</f>
        <v>0</v>
      </c>
      <c r="U663" s="100"/>
      <c r="V663" s="100"/>
      <c r="W663" s="100"/>
      <c r="X663" s="100"/>
      <c r="Y663" s="100"/>
      <c r="Z663" s="100"/>
      <c r="AA663" s="100"/>
      <c r="AB663" s="100"/>
      <c r="AC663" s="100"/>
      <c r="AD663" s="100"/>
      <c r="AE663" s="100"/>
      <c r="AR663" s="184" t="s">
        <v>178</v>
      </c>
      <c r="AT663" s="184" t="s">
        <v>467</v>
      </c>
      <c r="AU663" s="184" t="s">
        <v>82</v>
      </c>
      <c r="AY663" s="88" t="s">
        <v>124</v>
      </c>
      <c r="BE663" s="185">
        <f>IF(N663="základní",J663,0)</f>
        <v>0</v>
      </c>
      <c r="BF663" s="185">
        <f>IF(N663="snížená",J663,0)</f>
        <v>0</v>
      </c>
      <c r="BG663" s="185">
        <f>IF(N663="zákl. přenesená",J663,0)</f>
        <v>0</v>
      </c>
      <c r="BH663" s="185">
        <f>IF(N663="sníž. přenesená",J663,0)</f>
        <v>0</v>
      </c>
      <c r="BI663" s="185">
        <f>IF(N663="nulová",J663,0)</f>
        <v>0</v>
      </c>
      <c r="BJ663" s="88" t="s">
        <v>80</v>
      </c>
      <c r="BK663" s="185">
        <f>ROUND(I663*H663,2)</f>
        <v>0</v>
      </c>
      <c r="BL663" s="88" t="s">
        <v>129</v>
      </c>
      <c r="BM663" s="184" t="s">
        <v>2029</v>
      </c>
    </row>
    <row r="664" spans="1:65" s="192" customFormat="1" x14ac:dyDescent="0.2">
      <c r="B664" s="193"/>
      <c r="D664" s="186" t="s">
        <v>131</v>
      </c>
      <c r="E664" s="194" t="s">
        <v>1</v>
      </c>
      <c r="F664" s="195" t="s">
        <v>82</v>
      </c>
      <c r="H664" s="196">
        <v>2</v>
      </c>
      <c r="L664" s="193"/>
      <c r="M664" s="197"/>
      <c r="N664" s="198"/>
      <c r="O664" s="198"/>
      <c r="P664" s="198"/>
      <c r="Q664" s="198"/>
      <c r="R664" s="198"/>
      <c r="S664" s="198"/>
      <c r="T664" s="199"/>
      <c r="AT664" s="194" t="s">
        <v>131</v>
      </c>
      <c r="AU664" s="194" t="s">
        <v>82</v>
      </c>
      <c r="AV664" s="192" t="s">
        <v>82</v>
      </c>
      <c r="AW664" s="192" t="s">
        <v>28</v>
      </c>
      <c r="AX664" s="192" t="s">
        <v>80</v>
      </c>
      <c r="AY664" s="194" t="s">
        <v>124</v>
      </c>
    </row>
    <row r="665" spans="1:65" s="99" customFormat="1" ht="16.5" customHeight="1" x14ac:dyDescent="0.2">
      <c r="A665" s="100"/>
      <c r="B665" s="97"/>
      <c r="C665" s="218" t="s">
        <v>986</v>
      </c>
      <c r="D665" s="218" t="s">
        <v>467</v>
      </c>
      <c r="E665" s="219" t="s">
        <v>2030</v>
      </c>
      <c r="F665" s="220" t="s">
        <v>2031</v>
      </c>
      <c r="G665" s="221" t="s">
        <v>554</v>
      </c>
      <c r="H665" s="222">
        <v>1</v>
      </c>
      <c r="I665" s="231">
        <v>0</v>
      </c>
      <c r="J665" s="223">
        <f>ROUND(I665*H665,2)</f>
        <v>0</v>
      </c>
      <c r="K665" s="224"/>
      <c r="L665" s="225"/>
      <c r="M665" s="226" t="s">
        <v>1</v>
      </c>
      <c r="N665" s="227" t="s">
        <v>37</v>
      </c>
      <c r="O665" s="182">
        <v>0</v>
      </c>
      <c r="P665" s="182">
        <f>O665*H665</f>
        <v>0</v>
      </c>
      <c r="Q665" s="182">
        <v>0.9</v>
      </c>
      <c r="R665" s="182">
        <f>Q665*H665</f>
        <v>0.9</v>
      </c>
      <c r="S665" s="182">
        <v>0</v>
      </c>
      <c r="T665" s="183">
        <f>S665*H665</f>
        <v>0</v>
      </c>
      <c r="U665" s="100"/>
      <c r="V665" s="100"/>
      <c r="W665" s="100"/>
      <c r="X665" s="100"/>
      <c r="Y665" s="100"/>
      <c r="Z665" s="100"/>
      <c r="AA665" s="100"/>
      <c r="AB665" s="100"/>
      <c r="AC665" s="100"/>
      <c r="AD665" s="100"/>
      <c r="AE665" s="100"/>
      <c r="AR665" s="184" t="s">
        <v>178</v>
      </c>
      <c r="AT665" s="184" t="s">
        <v>467</v>
      </c>
      <c r="AU665" s="184" t="s">
        <v>82</v>
      </c>
      <c r="AY665" s="88" t="s">
        <v>124</v>
      </c>
      <c r="BE665" s="185">
        <f>IF(N665="základní",J665,0)</f>
        <v>0</v>
      </c>
      <c r="BF665" s="185">
        <f>IF(N665="snížená",J665,0)</f>
        <v>0</v>
      </c>
      <c r="BG665" s="185">
        <f>IF(N665="zákl. přenesená",J665,0)</f>
        <v>0</v>
      </c>
      <c r="BH665" s="185">
        <f>IF(N665="sníž. přenesená",J665,0)</f>
        <v>0</v>
      </c>
      <c r="BI665" s="185">
        <f>IF(N665="nulová",J665,0)</f>
        <v>0</v>
      </c>
      <c r="BJ665" s="88" t="s">
        <v>80</v>
      </c>
      <c r="BK665" s="185">
        <f>ROUND(I665*H665,2)</f>
        <v>0</v>
      </c>
      <c r="BL665" s="88" t="s">
        <v>129</v>
      </c>
      <c r="BM665" s="184" t="s">
        <v>2032</v>
      </c>
    </row>
    <row r="666" spans="1:65" s="192" customFormat="1" x14ac:dyDescent="0.2">
      <c r="B666" s="193"/>
      <c r="D666" s="186" t="s">
        <v>131</v>
      </c>
      <c r="E666" s="194" t="s">
        <v>1</v>
      </c>
      <c r="F666" s="195" t="s">
        <v>80</v>
      </c>
      <c r="H666" s="196">
        <v>1</v>
      </c>
      <c r="L666" s="193"/>
      <c r="M666" s="197"/>
      <c r="N666" s="198"/>
      <c r="O666" s="198"/>
      <c r="P666" s="198"/>
      <c r="Q666" s="198"/>
      <c r="R666" s="198"/>
      <c r="S666" s="198"/>
      <c r="T666" s="199"/>
      <c r="AT666" s="194" t="s">
        <v>131</v>
      </c>
      <c r="AU666" s="194" t="s">
        <v>82</v>
      </c>
      <c r="AV666" s="192" t="s">
        <v>82</v>
      </c>
      <c r="AW666" s="192" t="s">
        <v>28</v>
      </c>
      <c r="AX666" s="192" t="s">
        <v>80</v>
      </c>
      <c r="AY666" s="194" t="s">
        <v>124</v>
      </c>
    </row>
    <row r="667" spans="1:65" s="99" customFormat="1" ht="16.5" customHeight="1" x14ac:dyDescent="0.2">
      <c r="A667" s="100"/>
      <c r="B667" s="97"/>
      <c r="C667" s="173" t="s">
        <v>991</v>
      </c>
      <c r="D667" s="173" t="s">
        <v>125</v>
      </c>
      <c r="E667" s="174" t="s">
        <v>1096</v>
      </c>
      <c r="F667" s="175" t="s">
        <v>1097</v>
      </c>
      <c r="G667" s="176" t="s">
        <v>523</v>
      </c>
      <c r="H667" s="177">
        <v>1</v>
      </c>
      <c r="I667" s="86">
        <v>0</v>
      </c>
      <c r="J667" s="178">
        <f>ROUND(I667*H667,2)</f>
        <v>0</v>
      </c>
      <c r="K667" s="179"/>
      <c r="L667" s="97"/>
      <c r="M667" s="180" t="s">
        <v>1</v>
      </c>
      <c r="N667" s="181" t="s">
        <v>37</v>
      </c>
      <c r="O667" s="182">
        <v>0.76</v>
      </c>
      <c r="P667" s="182">
        <f>O667*H667</f>
        <v>0.76</v>
      </c>
      <c r="Q667" s="182">
        <v>0</v>
      </c>
      <c r="R667" s="182">
        <f>Q667*H667</f>
        <v>0</v>
      </c>
      <c r="S667" s="182">
        <v>0</v>
      </c>
      <c r="T667" s="183">
        <f>S667*H667</f>
        <v>0</v>
      </c>
      <c r="U667" s="100"/>
      <c r="V667" s="100"/>
      <c r="W667" s="100"/>
      <c r="X667" s="100"/>
      <c r="Y667" s="100"/>
      <c r="Z667" s="100"/>
      <c r="AA667" s="100"/>
      <c r="AB667" s="100"/>
      <c r="AC667" s="100"/>
      <c r="AD667" s="100"/>
      <c r="AE667" s="100"/>
      <c r="AR667" s="184" t="s">
        <v>129</v>
      </c>
      <c r="AT667" s="184" t="s">
        <v>125</v>
      </c>
      <c r="AU667" s="184" t="s">
        <v>82</v>
      </c>
      <c r="AY667" s="88" t="s">
        <v>124</v>
      </c>
      <c r="BE667" s="185">
        <f>IF(N667="základní",J667,0)</f>
        <v>0</v>
      </c>
      <c r="BF667" s="185">
        <f>IF(N667="snížená",J667,0)</f>
        <v>0</v>
      </c>
      <c r="BG667" s="185">
        <f>IF(N667="zákl. přenesená",J667,0)</f>
        <v>0</v>
      </c>
      <c r="BH667" s="185">
        <f>IF(N667="sníž. přenesená",J667,0)</f>
        <v>0</v>
      </c>
      <c r="BI667" s="185">
        <f>IF(N667="nulová",J667,0)</f>
        <v>0</v>
      </c>
      <c r="BJ667" s="88" t="s">
        <v>80</v>
      </c>
      <c r="BK667" s="185">
        <f>ROUND(I667*H667,2)</f>
        <v>0</v>
      </c>
      <c r="BL667" s="88" t="s">
        <v>129</v>
      </c>
      <c r="BM667" s="184" t="s">
        <v>2033</v>
      </c>
    </row>
    <row r="668" spans="1:65" s="99" customFormat="1" ht="76.8" x14ac:dyDescent="0.2">
      <c r="A668" s="100"/>
      <c r="B668" s="97"/>
      <c r="C668" s="100"/>
      <c r="D668" s="186" t="s">
        <v>221</v>
      </c>
      <c r="E668" s="100"/>
      <c r="F668" s="187" t="s">
        <v>2034</v>
      </c>
      <c r="G668" s="100"/>
      <c r="H668" s="100"/>
      <c r="I668" s="100"/>
      <c r="J668" s="100"/>
      <c r="K668" s="100"/>
      <c r="L668" s="97"/>
      <c r="M668" s="188"/>
      <c r="N668" s="189"/>
      <c r="O668" s="190"/>
      <c r="P668" s="190"/>
      <c r="Q668" s="190"/>
      <c r="R668" s="190"/>
      <c r="S668" s="190"/>
      <c r="T668" s="191"/>
      <c r="U668" s="100"/>
      <c r="V668" s="100"/>
      <c r="W668" s="100"/>
      <c r="X668" s="100"/>
      <c r="Y668" s="100"/>
      <c r="Z668" s="100"/>
      <c r="AA668" s="100"/>
      <c r="AB668" s="100"/>
      <c r="AC668" s="100"/>
      <c r="AD668" s="100"/>
      <c r="AE668" s="100"/>
      <c r="AT668" s="88" t="s">
        <v>221</v>
      </c>
      <c r="AU668" s="88" t="s">
        <v>82</v>
      </c>
    </row>
    <row r="669" spans="1:65" s="192" customFormat="1" x14ac:dyDescent="0.2">
      <c r="B669" s="193"/>
      <c r="D669" s="186" t="s">
        <v>131</v>
      </c>
      <c r="E669" s="194" t="s">
        <v>1</v>
      </c>
      <c r="F669" s="195" t="s">
        <v>80</v>
      </c>
      <c r="H669" s="196">
        <v>1</v>
      </c>
      <c r="L669" s="193"/>
      <c r="M669" s="197"/>
      <c r="N669" s="198"/>
      <c r="O669" s="198"/>
      <c r="P669" s="198"/>
      <c r="Q669" s="198"/>
      <c r="R669" s="198"/>
      <c r="S669" s="198"/>
      <c r="T669" s="199"/>
      <c r="AT669" s="194" t="s">
        <v>131</v>
      </c>
      <c r="AU669" s="194" t="s">
        <v>82</v>
      </c>
      <c r="AV669" s="192" t="s">
        <v>82</v>
      </c>
      <c r="AW669" s="192" t="s">
        <v>28</v>
      </c>
      <c r="AX669" s="192" t="s">
        <v>80</v>
      </c>
      <c r="AY669" s="194" t="s">
        <v>124</v>
      </c>
    </row>
    <row r="670" spans="1:65" s="99" customFormat="1" ht="21.75" customHeight="1" x14ac:dyDescent="0.2">
      <c r="A670" s="100"/>
      <c r="B670" s="97"/>
      <c r="C670" s="173" t="s">
        <v>995</v>
      </c>
      <c r="D670" s="173" t="s">
        <v>125</v>
      </c>
      <c r="E670" s="174" t="s">
        <v>2035</v>
      </c>
      <c r="F670" s="175" t="s">
        <v>2036</v>
      </c>
      <c r="G670" s="176" t="s">
        <v>554</v>
      </c>
      <c r="H670" s="177">
        <v>1</v>
      </c>
      <c r="I670" s="86">
        <v>0</v>
      </c>
      <c r="J670" s="178">
        <f>ROUND(I670*H670,2)</f>
        <v>0</v>
      </c>
      <c r="K670" s="179"/>
      <c r="L670" s="97"/>
      <c r="M670" s="180" t="s">
        <v>1</v>
      </c>
      <c r="N670" s="181" t="s">
        <v>37</v>
      </c>
      <c r="O670" s="182">
        <v>0.4</v>
      </c>
      <c r="P670" s="182">
        <f>O670*H670</f>
        <v>0.4</v>
      </c>
      <c r="Q670" s="182">
        <v>0</v>
      </c>
      <c r="R670" s="182">
        <f>Q670*H670</f>
        <v>0</v>
      </c>
      <c r="S670" s="182">
        <v>0</v>
      </c>
      <c r="T670" s="183">
        <f>S670*H670</f>
        <v>0</v>
      </c>
      <c r="U670" s="100"/>
      <c r="V670" s="100"/>
      <c r="W670" s="100"/>
      <c r="X670" s="100"/>
      <c r="Y670" s="100"/>
      <c r="Z670" s="100"/>
      <c r="AA670" s="100"/>
      <c r="AB670" s="100"/>
      <c r="AC670" s="100"/>
      <c r="AD670" s="100"/>
      <c r="AE670" s="100"/>
      <c r="AR670" s="184" t="s">
        <v>129</v>
      </c>
      <c r="AT670" s="184" t="s">
        <v>125</v>
      </c>
      <c r="AU670" s="184" t="s">
        <v>82</v>
      </c>
      <c r="AY670" s="88" t="s">
        <v>124</v>
      </c>
      <c r="BE670" s="185">
        <f>IF(N670="základní",J670,0)</f>
        <v>0</v>
      </c>
      <c r="BF670" s="185">
        <f>IF(N670="snížená",J670,0)</f>
        <v>0</v>
      </c>
      <c r="BG670" s="185">
        <f>IF(N670="zákl. přenesená",J670,0)</f>
        <v>0</v>
      </c>
      <c r="BH670" s="185">
        <f>IF(N670="sníž. přenesená",J670,0)</f>
        <v>0</v>
      </c>
      <c r="BI670" s="185">
        <f>IF(N670="nulová",J670,0)</f>
        <v>0</v>
      </c>
      <c r="BJ670" s="88" t="s">
        <v>80</v>
      </c>
      <c r="BK670" s="185">
        <f>ROUND(I670*H670,2)</f>
        <v>0</v>
      </c>
      <c r="BL670" s="88" t="s">
        <v>129</v>
      </c>
      <c r="BM670" s="184" t="s">
        <v>2037</v>
      </c>
    </row>
    <row r="671" spans="1:65" s="99" customFormat="1" ht="21.75" customHeight="1" x14ac:dyDescent="0.2">
      <c r="A671" s="100"/>
      <c r="B671" s="97"/>
      <c r="C671" s="218" t="s">
        <v>1000</v>
      </c>
      <c r="D671" s="218" t="s">
        <v>467</v>
      </c>
      <c r="E671" s="219" t="s">
        <v>2038</v>
      </c>
      <c r="F671" s="220" t="s">
        <v>2039</v>
      </c>
      <c r="G671" s="221" t="s">
        <v>554</v>
      </c>
      <c r="H671" s="222">
        <v>1</v>
      </c>
      <c r="I671" s="231">
        <v>0</v>
      </c>
      <c r="J671" s="223">
        <f>ROUND(I671*H671,2)</f>
        <v>0</v>
      </c>
      <c r="K671" s="224"/>
      <c r="L671" s="225"/>
      <c r="M671" s="226" t="s">
        <v>1</v>
      </c>
      <c r="N671" s="227" t="s">
        <v>37</v>
      </c>
      <c r="O671" s="182">
        <v>0</v>
      </c>
      <c r="P671" s="182">
        <f>O671*H671</f>
        <v>0</v>
      </c>
      <c r="Q671" s="182">
        <v>0</v>
      </c>
      <c r="R671" s="182">
        <f>Q671*H671</f>
        <v>0</v>
      </c>
      <c r="S671" s="182">
        <v>0</v>
      </c>
      <c r="T671" s="183">
        <f>S671*H671</f>
        <v>0</v>
      </c>
      <c r="U671" s="100"/>
      <c r="V671" s="100"/>
      <c r="W671" s="100"/>
      <c r="X671" s="100"/>
      <c r="Y671" s="100"/>
      <c r="Z671" s="100"/>
      <c r="AA671" s="100"/>
      <c r="AB671" s="100"/>
      <c r="AC671" s="100"/>
      <c r="AD671" s="100"/>
      <c r="AE671" s="100"/>
      <c r="AR671" s="184" t="s">
        <v>178</v>
      </c>
      <c r="AT671" s="184" t="s">
        <v>467</v>
      </c>
      <c r="AU671" s="184" t="s">
        <v>82</v>
      </c>
      <c r="AY671" s="88" t="s">
        <v>124</v>
      </c>
      <c r="BE671" s="185">
        <f>IF(N671="základní",J671,0)</f>
        <v>0</v>
      </c>
      <c r="BF671" s="185">
        <f>IF(N671="snížená",J671,0)</f>
        <v>0</v>
      </c>
      <c r="BG671" s="185">
        <f>IF(N671="zákl. přenesená",J671,0)</f>
        <v>0</v>
      </c>
      <c r="BH671" s="185">
        <f>IF(N671="sníž. přenesená",J671,0)</f>
        <v>0</v>
      </c>
      <c r="BI671" s="185">
        <f>IF(N671="nulová",J671,0)</f>
        <v>0</v>
      </c>
      <c r="BJ671" s="88" t="s">
        <v>80</v>
      </c>
      <c r="BK671" s="185">
        <f>ROUND(I671*H671,2)</f>
        <v>0</v>
      </c>
      <c r="BL671" s="88" t="s">
        <v>129</v>
      </c>
      <c r="BM671" s="184" t="s">
        <v>2040</v>
      </c>
    </row>
    <row r="672" spans="1:65" s="192" customFormat="1" x14ac:dyDescent="0.2">
      <c r="B672" s="193"/>
      <c r="D672" s="186" t="s">
        <v>131</v>
      </c>
      <c r="E672" s="194" t="s">
        <v>1</v>
      </c>
      <c r="F672" s="195" t="s">
        <v>80</v>
      </c>
      <c r="H672" s="196">
        <v>1</v>
      </c>
      <c r="L672" s="193"/>
      <c r="M672" s="197"/>
      <c r="N672" s="198"/>
      <c r="O672" s="198"/>
      <c r="P672" s="198"/>
      <c r="Q672" s="198"/>
      <c r="R672" s="198"/>
      <c r="S672" s="198"/>
      <c r="T672" s="199"/>
      <c r="AT672" s="194" t="s">
        <v>131</v>
      </c>
      <c r="AU672" s="194" t="s">
        <v>82</v>
      </c>
      <c r="AV672" s="192" t="s">
        <v>82</v>
      </c>
      <c r="AW672" s="192" t="s">
        <v>28</v>
      </c>
      <c r="AX672" s="192" t="s">
        <v>80</v>
      </c>
      <c r="AY672" s="194" t="s">
        <v>124</v>
      </c>
    </row>
    <row r="673" spans="1:65" s="99" customFormat="1" ht="16.5" customHeight="1" x14ac:dyDescent="0.2">
      <c r="A673" s="100"/>
      <c r="B673" s="97"/>
      <c r="C673" s="173" t="s">
        <v>1006</v>
      </c>
      <c r="D673" s="173" t="s">
        <v>125</v>
      </c>
      <c r="E673" s="174" t="s">
        <v>2041</v>
      </c>
      <c r="F673" s="175" t="s">
        <v>2042</v>
      </c>
      <c r="G673" s="176" t="s">
        <v>128</v>
      </c>
      <c r="H673" s="177">
        <v>55</v>
      </c>
      <c r="I673" s="86">
        <v>0</v>
      </c>
      <c r="J673" s="178">
        <f>ROUND(I673*H673,2)</f>
        <v>0</v>
      </c>
      <c r="K673" s="179"/>
      <c r="L673" s="97"/>
      <c r="M673" s="180" t="s">
        <v>1</v>
      </c>
      <c r="N673" s="181" t="s">
        <v>37</v>
      </c>
      <c r="O673" s="182">
        <v>0.26900000000000002</v>
      </c>
      <c r="P673" s="182">
        <f>O673*H673</f>
        <v>14.795000000000002</v>
      </c>
      <c r="Q673" s="182">
        <v>4.0000000000000002E-4</v>
      </c>
      <c r="R673" s="182">
        <f>Q673*H673</f>
        <v>2.2000000000000002E-2</v>
      </c>
      <c r="S673" s="182">
        <v>0</v>
      </c>
      <c r="T673" s="183">
        <f>S673*H673</f>
        <v>0</v>
      </c>
      <c r="U673" s="100"/>
      <c r="V673" s="100"/>
      <c r="W673" s="100"/>
      <c r="X673" s="100"/>
      <c r="Y673" s="100"/>
      <c r="Z673" s="100"/>
      <c r="AA673" s="100"/>
      <c r="AB673" s="100"/>
      <c r="AC673" s="100"/>
      <c r="AD673" s="100"/>
      <c r="AE673" s="100"/>
      <c r="AR673" s="184" t="s">
        <v>129</v>
      </c>
      <c r="AT673" s="184" t="s">
        <v>125</v>
      </c>
      <c r="AU673" s="184" t="s">
        <v>82</v>
      </c>
      <c r="AY673" s="88" t="s">
        <v>124</v>
      </c>
      <c r="BE673" s="185">
        <f>IF(N673="základní",J673,0)</f>
        <v>0</v>
      </c>
      <c r="BF673" s="185">
        <f>IF(N673="snížená",J673,0)</f>
        <v>0</v>
      </c>
      <c r="BG673" s="185">
        <f>IF(N673="zákl. přenesená",J673,0)</f>
        <v>0</v>
      </c>
      <c r="BH673" s="185">
        <f>IF(N673="sníž. přenesená",J673,0)</f>
        <v>0</v>
      </c>
      <c r="BI673" s="185">
        <f>IF(N673="nulová",J673,0)</f>
        <v>0</v>
      </c>
      <c r="BJ673" s="88" t="s">
        <v>80</v>
      </c>
      <c r="BK673" s="185">
        <f>ROUND(I673*H673,2)</f>
        <v>0</v>
      </c>
      <c r="BL673" s="88" t="s">
        <v>129</v>
      </c>
      <c r="BM673" s="184" t="s">
        <v>2043</v>
      </c>
    </row>
    <row r="674" spans="1:65" s="99" customFormat="1" ht="21.75" customHeight="1" x14ac:dyDescent="0.2">
      <c r="A674" s="100"/>
      <c r="B674" s="97"/>
      <c r="C674" s="218" t="s">
        <v>1011</v>
      </c>
      <c r="D674" s="218" t="s">
        <v>467</v>
      </c>
      <c r="E674" s="219" t="s">
        <v>2044</v>
      </c>
      <c r="F674" s="220" t="s">
        <v>2045</v>
      </c>
      <c r="G674" s="221" t="s">
        <v>128</v>
      </c>
      <c r="H674" s="222">
        <v>66</v>
      </c>
      <c r="I674" s="231">
        <v>0</v>
      </c>
      <c r="J674" s="223">
        <f>ROUND(I674*H674,2)</f>
        <v>0</v>
      </c>
      <c r="K674" s="224"/>
      <c r="L674" s="225"/>
      <c r="M674" s="226" t="s">
        <v>1</v>
      </c>
      <c r="N674" s="227" t="s">
        <v>37</v>
      </c>
      <c r="O674" s="182">
        <v>0</v>
      </c>
      <c r="P674" s="182">
        <f>O674*H674</f>
        <v>0</v>
      </c>
      <c r="Q674" s="182">
        <v>4.7999999999999996E-3</v>
      </c>
      <c r="R674" s="182">
        <f>Q674*H674</f>
        <v>0.31679999999999997</v>
      </c>
      <c r="S674" s="182">
        <v>0</v>
      </c>
      <c r="T674" s="183">
        <f>S674*H674</f>
        <v>0</v>
      </c>
      <c r="U674" s="100"/>
      <c r="V674" s="100"/>
      <c r="W674" s="100"/>
      <c r="X674" s="100"/>
      <c r="Y674" s="100"/>
      <c r="Z674" s="100"/>
      <c r="AA674" s="100"/>
      <c r="AB674" s="100"/>
      <c r="AC674" s="100"/>
      <c r="AD674" s="100"/>
      <c r="AE674" s="100"/>
      <c r="AR674" s="184" t="s">
        <v>178</v>
      </c>
      <c r="AT674" s="184" t="s">
        <v>467</v>
      </c>
      <c r="AU674" s="184" t="s">
        <v>82</v>
      </c>
      <c r="AY674" s="88" t="s">
        <v>124</v>
      </c>
      <c r="BE674" s="185">
        <f>IF(N674="základní",J674,0)</f>
        <v>0</v>
      </c>
      <c r="BF674" s="185">
        <f>IF(N674="snížená",J674,0)</f>
        <v>0</v>
      </c>
      <c r="BG674" s="185">
        <f>IF(N674="zákl. přenesená",J674,0)</f>
        <v>0</v>
      </c>
      <c r="BH674" s="185">
        <f>IF(N674="sníž. přenesená",J674,0)</f>
        <v>0</v>
      </c>
      <c r="BI674" s="185">
        <f>IF(N674="nulová",J674,0)</f>
        <v>0</v>
      </c>
      <c r="BJ674" s="88" t="s">
        <v>80</v>
      </c>
      <c r="BK674" s="185">
        <f>ROUND(I674*H674,2)</f>
        <v>0</v>
      </c>
      <c r="BL674" s="88" t="s">
        <v>129</v>
      </c>
      <c r="BM674" s="184" t="s">
        <v>2046</v>
      </c>
    </row>
    <row r="675" spans="1:65" s="192" customFormat="1" x14ac:dyDescent="0.2">
      <c r="B675" s="193"/>
      <c r="D675" s="186" t="s">
        <v>131</v>
      </c>
      <c r="E675" s="194" t="s">
        <v>1</v>
      </c>
      <c r="F675" s="195" t="s">
        <v>526</v>
      </c>
      <c r="H675" s="196">
        <v>55</v>
      </c>
      <c r="L675" s="193"/>
      <c r="M675" s="197"/>
      <c r="N675" s="198"/>
      <c r="O675" s="198"/>
      <c r="P675" s="198"/>
      <c r="Q675" s="198"/>
      <c r="R675" s="198"/>
      <c r="S675" s="198"/>
      <c r="T675" s="199"/>
      <c r="AT675" s="194" t="s">
        <v>131</v>
      </c>
      <c r="AU675" s="194" t="s">
        <v>82</v>
      </c>
      <c r="AV675" s="192" t="s">
        <v>82</v>
      </c>
      <c r="AW675" s="192" t="s">
        <v>28</v>
      </c>
      <c r="AX675" s="192" t="s">
        <v>80</v>
      </c>
      <c r="AY675" s="194" t="s">
        <v>124</v>
      </c>
    </row>
    <row r="676" spans="1:65" s="192" customFormat="1" x14ac:dyDescent="0.2">
      <c r="B676" s="193"/>
      <c r="D676" s="186" t="s">
        <v>131</v>
      </c>
      <c r="F676" s="195" t="s">
        <v>2047</v>
      </c>
      <c r="H676" s="196">
        <v>66</v>
      </c>
      <c r="L676" s="193"/>
      <c r="M676" s="197"/>
      <c r="N676" s="198"/>
      <c r="O676" s="198"/>
      <c r="P676" s="198"/>
      <c r="Q676" s="198"/>
      <c r="R676" s="198"/>
      <c r="S676" s="198"/>
      <c r="T676" s="199"/>
      <c r="AT676" s="194" t="s">
        <v>131</v>
      </c>
      <c r="AU676" s="194" t="s">
        <v>82</v>
      </c>
      <c r="AV676" s="192" t="s">
        <v>82</v>
      </c>
      <c r="AW676" s="192" t="s">
        <v>3</v>
      </c>
      <c r="AX676" s="192" t="s">
        <v>80</v>
      </c>
      <c r="AY676" s="194" t="s">
        <v>124</v>
      </c>
    </row>
    <row r="677" spans="1:65" s="99" customFormat="1" ht="16.5" customHeight="1" x14ac:dyDescent="0.2">
      <c r="A677" s="100"/>
      <c r="B677" s="97"/>
      <c r="C677" s="173" t="s">
        <v>1016</v>
      </c>
      <c r="D677" s="173" t="s">
        <v>125</v>
      </c>
      <c r="E677" s="174" t="s">
        <v>2048</v>
      </c>
      <c r="F677" s="175" t="s">
        <v>2049</v>
      </c>
      <c r="G677" s="176" t="s">
        <v>128</v>
      </c>
      <c r="H677" s="177">
        <v>2.86</v>
      </c>
      <c r="I677" s="86">
        <v>0</v>
      </c>
      <c r="J677" s="178">
        <f>ROUND(I677*H677,2)</f>
        <v>0</v>
      </c>
      <c r="K677" s="179"/>
      <c r="L677" s="97"/>
      <c r="M677" s="180" t="s">
        <v>1</v>
      </c>
      <c r="N677" s="181" t="s">
        <v>37</v>
      </c>
      <c r="O677" s="182">
        <v>0.39600000000000002</v>
      </c>
      <c r="P677" s="182">
        <f>O677*H677</f>
        <v>1.13256</v>
      </c>
      <c r="Q677" s="182">
        <v>1.3520000000000001E-2</v>
      </c>
      <c r="R677" s="182">
        <f>Q677*H677</f>
        <v>3.8667199999999999E-2</v>
      </c>
      <c r="S677" s="182">
        <v>0</v>
      </c>
      <c r="T677" s="183">
        <f>S677*H677</f>
        <v>0</v>
      </c>
      <c r="U677" s="100"/>
      <c r="V677" s="100"/>
      <c r="W677" s="100"/>
      <c r="X677" s="100"/>
      <c r="Y677" s="100"/>
      <c r="Z677" s="100"/>
      <c r="AA677" s="100"/>
      <c r="AB677" s="100"/>
      <c r="AC677" s="100"/>
      <c r="AD677" s="100"/>
      <c r="AE677" s="100"/>
      <c r="AR677" s="184" t="s">
        <v>129</v>
      </c>
      <c r="AT677" s="184" t="s">
        <v>125</v>
      </c>
      <c r="AU677" s="184" t="s">
        <v>82</v>
      </c>
      <c r="AY677" s="88" t="s">
        <v>124</v>
      </c>
      <c r="BE677" s="185">
        <f>IF(N677="základní",J677,0)</f>
        <v>0</v>
      </c>
      <c r="BF677" s="185">
        <f>IF(N677="snížená",J677,0)</f>
        <v>0</v>
      </c>
      <c r="BG677" s="185">
        <f>IF(N677="zákl. přenesená",J677,0)</f>
        <v>0</v>
      </c>
      <c r="BH677" s="185">
        <f>IF(N677="sníž. přenesená",J677,0)</f>
        <v>0</v>
      </c>
      <c r="BI677" s="185">
        <f>IF(N677="nulová",J677,0)</f>
        <v>0</v>
      </c>
      <c r="BJ677" s="88" t="s">
        <v>80</v>
      </c>
      <c r="BK677" s="185">
        <f>ROUND(I677*H677,2)</f>
        <v>0</v>
      </c>
      <c r="BL677" s="88" t="s">
        <v>129</v>
      </c>
      <c r="BM677" s="184" t="s">
        <v>2050</v>
      </c>
    </row>
    <row r="678" spans="1:65" s="192" customFormat="1" x14ac:dyDescent="0.2">
      <c r="B678" s="193"/>
      <c r="D678" s="186" t="s">
        <v>131</v>
      </c>
      <c r="E678" s="194" t="s">
        <v>1</v>
      </c>
      <c r="F678" s="195" t="s">
        <v>2051</v>
      </c>
      <c r="H678" s="196">
        <v>2.86</v>
      </c>
      <c r="L678" s="193"/>
      <c r="M678" s="197"/>
      <c r="N678" s="198"/>
      <c r="O678" s="198"/>
      <c r="P678" s="198"/>
      <c r="Q678" s="198"/>
      <c r="R678" s="198"/>
      <c r="S678" s="198"/>
      <c r="T678" s="199"/>
      <c r="AT678" s="194" t="s">
        <v>131</v>
      </c>
      <c r="AU678" s="194" t="s">
        <v>82</v>
      </c>
      <c r="AV678" s="192" t="s">
        <v>82</v>
      </c>
      <c r="AW678" s="192" t="s">
        <v>28</v>
      </c>
      <c r="AX678" s="192" t="s">
        <v>80</v>
      </c>
      <c r="AY678" s="194" t="s">
        <v>124</v>
      </c>
    </row>
    <row r="679" spans="1:65" s="99" customFormat="1" ht="16.5" customHeight="1" x14ac:dyDescent="0.2">
      <c r="A679" s="100"/>
      <c r="B679" s="97"/>
      <c r="C679" s="173" t="s">
        <v>1020</v>
      </c>
      <c r="D679" s="173" t="s">
        <v>125</v>
      </c>
      <c r="E679" s="174" t="s">
        <v>2052</v>
      </c>
      <c r="F679" s="175" t="s">
        <v>2053</v>
      </c>
      <c r="G679" s="176" t="s">
        <v>181</v>
      </c>
      <c r="H679" s="177">
        <v>2.7610000000000001</v>
      </c>
      <c r="I679" s="86">
        <v>0</v>
      </c>
      <c r="J679" s="178">
        <f>ROUND(I679*H679,2)</f>
        <v>0</v>
      </c>
      <c r="K679" s="179"/>
      <c r="L679" s="97"/>
      <c r="M679" s="180" t="s">
        <v>1</v>
      </c>
      <c r="N679" s="181" t="s">
        <v>37</v>
      </c>
      <c r="O679" s="182">
        <v>3.2130000000000001</v>
      </c>
      <c r="P679" s="182">
        <f>O679*H679</f>
        <v>8.8710930000000001</v>
      </c>
      <c r="Q679" s="182">
        <v>2.45329</v>
      </c>
      <c r="R679" s="182">
        <f>Q679*H679</f>
        <v>6.7735336899999998</v>
      </c>
      <c r="S679" s="182">
        <v>0</v>
      </c>
      <c r="T679" s="183">
        <f>S679*H679</f>
        <v>0</v>
      </c>
      <c r="U679" s="100"/>
      <c r="V679" s="100"/>
      <c r="W679" s="100"/>
      <c r="X679" s="100"/>
      <c r="Y679" s="100"/>
      <c r="Z679" s="100"/>
      <c r="AA679" s="100"/>
      <c r="AB679" s="100"/>
      <c r="AC679" s="100"/>
      <c r="AD679" s="100"/>
      <c r="AE679" s="100"/>
      <c r="AR679" s="184" t="s">
        <v>129</v>
      </c>
      <c r="AT679" s="184" t="s">
        <v>125</v>
      </c>
      <c r="AU679" s="184" t="s">
        <v>82</v>
      </c>
      <c r="AY679" s="88" t="s">
        <v>124</v>
      </c>
      <c r="BE679" s="185">
        <f>IF(N679="základní",J679,0)</f>
        <v>0</v>
      </c>
      <c r="BF679" s="185">
        <f>IF(N679="snížená",J679,0)</f>
        <v>0</v>
      </c>
      <c r="BG679" s="185">
        <f>IF(N679="zákl. přenesená",J679,0)</f>
        <v>0</v>
      </c>
      <c r="BH679" s="185">
        <f>IF(N679="sníž. přenesená",J679,0)</f>
        <v>0</v>
      </c>
      <c r="BI679" s="185">
        <f>IF(N679="nulová",J679,0)</f>
        <v>0</v>
      </c>
      <c r="BJ679" s="88" t="s">
        <v>80</v>
      </c>
      <c r="BK679" s="185">
        <f>ROUND(I679*H679,2)</f>
        <v>0</v>
      </c>
      <c r="BL679" s="88" t="s">
        <v>129</v>
      </c>
      <c r="BM679" s="184" t="s">
        <v>2054</v>
      </c>
    </row>
    <row r="680" spans="1:65" s="192" customFormat="1" x14ac:dyDescent="0.2">
      <c r="B680" s="193"/>
      <c r="D680" s="186" t="s">
        <v>131</v>
      </c>
      <c r="E680" s="194" t="s">
        <v>1</v>
      </c>
      <c r="F680" s="195" t="s">
        <v>2055</v>
      </c>
      <c r="H680" s="196">
        <v>2.7610000000000001</v>
      </c>
      <c r="L680" s="193"/>
      <c r="M680" s="197"/>
      <c r="N680" s="198"/>
      <c r="O680" s="198"/>
      <c r="P680" s="198"/>
      <c r="Q680" s="198"/>
      <c r="R680" s="198"/>
      <c r="S680" s="198"/>
      <c r="T680" s="199"/>
      <c r="AT680" s="194" t="s">
        <v>131</v>
      </c>
      <c r="AU680" s="194" t="s">
        <v>82</v>
      </c>
      <c r="AV680" s="192" t="s">
        <v>82</v>
      </c>
      <c r="AW680" s="192" t="s">
        <v>28</v>
      </c>
      <c r="AX680" s="192" t="s">
        <v>80</v>
      </c>
      <c r="AY680" s="194" t="s">
        <v>124</v>
      </c>
    </row>
    <row r="681" spans="1:65" s="99" customFormat="1" ht="16.5" customHeight="1" x14ac:dyDescent="0.2">
      <c r="A681" s="100"/>
      <c r="B681" s="97"/>
      <c r="C681" s="173" t="s">
        <v>1024</v>
      </c>
      <c r="D681" s="173" t="s">
        <v>125</v>
      </c>
      <c r="E681" s="174" t="s">
        <v>2056</v>
      </c>
      <c r="F681" s="175" t="s">
        <v>2057</v>
      </c>
      <c r="G681" s="176" t="s">
        <v>181</v>
      </c>
      <c r="H681" s="177">
        <v>2.7610000000000001</v>
      </c>
      <c r="I681" s="86">
        <v>0</v>
      </c>
      <c r="J681" s="178">
        <f>ROUND(I681*H681,2)</f>
        <v>0</v>
      </c>
      <c r="K681" s="179"/>
      <c r="L681" s="97"/>
      <c r="M681" s="180" t="s">
        <v>1</v>
      </c>
      <c r="N681" s="181" t="s">
        <v>37</v>
      </c>
      <c r="O681" s="182">
        <v>0.33800000000000002</v>
      </c>
      <c r="P681" s="182">
        <f>O681*H681</f>
        <v>0.9332180000000001</v>
      </c>
      <c r="Q681" s="182">
        <v>0</v>
      </c>
      <c r="R681" s="182">
        <f>Q681*H681</f>
        <v>0</v>
      </c>
      <c r="S681" s="182">
        <v>0</v>
      </c>
      <c r="T681" s="183">
        <f>S681*H681</f>
        <v>0</v>
      </c>
      <c r="U681" s="100"/>
      <c r="V681" s="100"/>
      <c r="W681" s="100"/>
      <c r="X681" s="100"/>
      <c r="Y681" s="100"/>
      <c r="Z681" s="100"/>
      <c r="AA681" s="100"/>
      <c r="AB681" s="100"/>
      <c r="AC681" s="100"/>
      <c r="AD681" s="100"/>
      <c r="AE681" s="100"/>
      <c r="AR681" s="184" t="s">
        <v>129</v>
      </c>
      <c r="AT681" s="184" t="s">
        <v>125</v>
      </c>
      <c r="AU681" s="184" t="s">
        <v>82</v>
      </c>
      <c r="AY681" s="88" t="s">
        <v>124</v>
      </c>
      <c r="BE681" s="185">
        <f>IF(N681="základní",J681,0)</f>
        <v>0</v>
      </c>
      <c r="BF681" s="185">
        <f>IF(N681="snížená",J681,0)</f>
        <v>0</v>
      </c>
      <c r="BG681" s="185">
        <f>IF(N681="zákl. přenesená",J681,0)</f>
        <v>0</v>
      </c>
      <c r="BH681" s="185">
        <f>IF(N681="sníž. přenesená",J681,0)</f>
        <v>0</v>
      </c>
      <c r="BI681" s="185">
        <f>IF(N681="nulová",J681,0)</f>
        <v>0</v>
      </c>
      <c r="BJ681" s="88" t="s">
        <v>80</v>
      </c>
      <c r="BK681" s="185">
        <f>ROUND(I681*H681,2)</f>
        <v>0</v>
      </c>
      <c r="BL681" s="88" t="s">
        <v>129</v>
      </c>
      <c r="BM681" s="184" t="s">
        <v>2058</v>
      </c>
    </row>
    <row r="682" spans="1:65" s="192" customFormat="1" x14ac:dyDescent="0.2">
      <c r="B682" s="193"/>
      <c r="D682" s="186" t="s">
        <v>131</v>
      </c>
      <c r="E682" s="194" t="s">
        <v>1</v>
      </c>
      <c r="F682" s="195" t="s">
        <v>2059</v>
      </c>
      <c r="H682" s="196">
        <v>2.7610000000000001</v>
      </c>
      <c r="L682" s="193"/>
      <c r="M682" s="197"/>
      <c r="N682" s="198"/>
      <c r="O682" s="198"/>
      <c r="P682" s="198"/>
      <c r="Q682" s="198"/>
      <c r="R682" s="198"/>
      <c r="S682" s="198"/>
      <c r="T682" s="199"/>
      <c r="AT682" s="194" t="s">
        <v>131</v>
      </c>
      <c r="AU682" s="194" t="s">
        <v>82</v>
      </c>
      <c r="AV682" s="192" t="s">
        <v>82</v>
      </c>
      <c r="AW682" s="192" t="s">
        <v>28</v>
      </c>
      <c r="AX682" s="192" t="s">
        <v>80</v>
      </c>
      <c r="AY682" s="194" t="s">
        <v>124</v>
      </c>
    </row>
    <row r="683" spans="1:65" s="99" customFormat="1" ht="21.75" customHeight="1" x14ac:dyDescent="0.2">
      <c r="A683" s="100"/>
      <c r="B683" s="97"/>
      <c r="C683" s="173" t="s">
        <v>1030</v>
      </c>
      <c r="D683" s="173" t="s">
        <v>125</v>
      </c>
      <c r="E683" s="174" t="s">
        <v>2060</v>
      </c>
      <c r="F683" s="175" t="s">
        <v>2061</v>
      </c>
      <c r="G683" s="176" t="s">
        <v>181</v>
      </c>
      <c r="H683" s="177">
        <v>2.7610000000000001</v>
      </c>
      <c r="I683" s="86">
        <v>0</v>
      </c>
      <c r="J683" s="178">
        <f>ROUND(I683*H683,2)</f>
        <v>0</v>
      </c>
      <c r="K683" s="179"/>
      <c r="L683" s="97"/>
      <c r="M683" s="180" t="s">
        <v>1</v>
      </c>
      <c r="N683" s="181" t="s">
        <v>37</v>
      </c>
      <c r="O683" s="182">
        <v>6.3E-2</v>
      </c>
      <c r="P683" s="182">
        <f>O683*H683</f>
        <v>0.17394300000000001</v>
      </c>
      <c r="Q683" s="182">
        <v>2.5250000000000002E-2</v>
      </c>
      <c r="R683" s="182">
        <f>Q683*H683</f>
        <v>6.9715250000000006E-2</v>
      </c>
      <c r="S683" s="182">
        <v>0</v>
      </c>
      <c r="T683" s="183">
        <f>S683*H683</f>
        <v>0</v>
      </c>
      <c r="U683" s="100"/>
      <c r="V683" s="100"/>
      <c r="W683" s="100"/>
      <c r="X683" s="100"/>
      <c r="Y683" s="100"/>
      <c r="Z683" s="100"/>
      <c r="AA683" s="100"/>
      <c r="AB683" s="100"/>
      <c r="AC683" s="100"/>
      <c r="AD683" s="100"/>
      <c r="AE683" s="100"/>
      <c r="AR683" s="184" t="s">
        <v>129</v>
      </c>
      <c r="AT683" s="184" t="s">
        <v>125</v>
      </c>
      <c r="AU683" s="184" t="s">
        <v>82</v>
      </c>
      <c r="AY683" s="88" t="s">
        <v>124</v>
      </c>
      <c r="BE683" s="185">
        <f>IF(N683="základní",J683,0)</f>
        <v>0</v>
      </c>
      <c r="BF683" s="185">
        <f>IF(N683="snížená",J683,0)</f>
        <v>0</v>
      </c>
      <c r="BG683" s="185">
        <f>IF(N683="zákl. přenesená",J683,0)</f>
        <v>0</v>
      </c>
      <c r="BH683" s="185">
        <f>IF(N683="sníž. přenesená",J683,0)</f>
        <v>0</v>
      </c>
      <c r="BI683" s="185">
        <f>IF(N683="nulová",J683,0)</f>
        <v>0</v>
      </c>
      <c r="BJ683" s="88" t="s">
        <v>80</v>
      </c>
      <c r="BK683" s="185">
        <f>ROUND(I683*H683,2)</f>
        <v>0</v>
      </c>
      <c r="BL683" s="88" t="s">
        <v>129</v>
      </c>
      <c r="BM683" s="184" t="s">
        <v>2062</v>
      </c>
    </row>
    <row r="684" spans="1:65" s="192" customFormat="1" x14ac:dyDescent="0.2">
      <c r="B684" s="193"/>
      <c r="D684" s="186" t="s">
        <v>131</v>
      </c>
      <c r="E684" s="194" t="s">
        <v>1</v>
      </c>
      <c r="F684" s="195" t="s">
        <v>2059</v>
      </c>
      <c r="H684" s="196">
        <v>2.7610000000000001</v>
      </c>
      <c r="L684" s="193"/>
      <c r="M684" s="197"/>
      <c r="N684" s="198"/>
      <c r="O684" s="198"/>
      <c r="P684" s="198"/>
      <c r="Q684" s="198"/>
      <c r="R684" s="198"/>
      <c r="S684" s="198"/>
      <c r="T684" s="199"/>
      <c r="AT684" s="194" t="s">
        <v>131</v>
      </c>
      <c r="AU684" s="194" t="s">
        <v>82</v>
      </c>
      <c r="AV684" s="192" t="s">
        <v>82</v>
      </c>
      <c r="AW684" s="192" t="s">
        <v>28</v>
      </c>
      <c r="AX684" s="192" t="s">
        <v>80</v>
      </c>
      <c r="AY684" s="194" t="s">
        <v>124</v>
      </c>
    </row>
    <row r="685" spans="1:65" s="99" customFormat="1" ht="16.5" customHeight="1" x14ac:dyDescent="0.2">
      <c r="A685" s="100"/>
      <c r="B685" s="97"/>
      <c r="C685" s="173" t="s">
        <v>1036</v>
      </c>
      <c r="D685" s="173" t="s">
        <v>125</v>
      </c>
      <c r="E685" s="174" t="s">
        <v>2063</v>
      </c>
      <c r="F685" s="175" t="s">
        <v>2064</v>
      </c>
      <c r="G685" s="176" t="s">
        <v>730</v>
      </c>
      <c r="H685" s="177">
        <v>0.13500000000000001</v>
      </c>
      <c r="I685" s="86">
        <v>0</v>
      </c>
      <c r="J685" s="178">
        <f>ROUND(I685*H685,2)</f>
        <v>0</v>
      </c>
      <c r="K685" s="179"/>
      <c r="L685" s="97"/>
      <c r="M685" s="180" t="s">
        <v>1</v>
      </c>
      <c r="N685" s="181" t="s">
        <v>37</v>
      </c>
      <c r="O685" s="182">
        <v>15.231</v>
      </c>
      <c r="P685" s="182">
        <f>O685*H685</f>
        <v>2.0561850000000002</v>
      </c>
      <c r="Q685" s="182">
        <v>1.06277</v>
      </c>
      <c r="R685" s="182">
        <f>Q685*H685</f>
        <v>0.14347395000000002</v>
      </c>
      <c r="S685" s="182">
        <v>0</v>
      </c>
      <c r="T685" s="183">
        <f>S685*H685</f>
        <v>0</v>
      </c>
      <c r="U685" s="100"/>
      <c r="V685" s="100"/>
      <c r="W685" s="100"/>
      <c r="X685" s="100"/>
      <c r="Y685" s="100"/>
      <c r="Z685" s="100"/>
      <c r="AA685" s="100"/>
      <c r="AB685" s="100"/>
      <c r="AC685" s="100"/>
      <c r="AD685" s="100"/>
      <c r="AE685" s="100"/>
      <c r="AR685" s="184" t="s">
        <v>129</v>
      </c>
      <c r="AT685" s="184" t="s">
        <v>125</v>
      </c>
      <c r="AU685" s="184" t="s">
        <v>82</v>
      </c>
      <c r="AY685" s="88" t="s">
        <v>124</v>
      </c>
      <c r="BE685" s="185">
        <f>IF(N685="základní",J685,0)</f>
        <v>0</v>
      </c>
      <c r="BF685" s="185">
        <f>IF(N685="snížená",J685,0)</f>
        <v>0</v>
      </c>
      <c r="BG685" s="185">
        <f>IF(N685="zákl. přenesená",J685,0)</f>
        <v>0</v>
      </c>
      <c r="BH685" s="185">
        <f>IF(N685="sníž. přenesená",J685,0)</f>
        <v>0</v>
      </c>
      <c r="BI685" s="185">
        <f>IF(N685="nulová",J685,0)</f>
        <v>0</v>
      </c>
      <c r="BJ685" s="88" t="s">
        <v>80</v>
      </c>
      <c r="BK685" s="185">
        <f>ROUND(I685*H685,2)</f>
        <v>0</v>
      </c>
      <c r="BL685" s="88" t="s">
        <v>129</v>
      </c>
      <c r="BM685" s="184" t="s">
        <v>2065</v>
      </c>
    </row>
    <row r="686" spans="1:65" s="192" customFormat="1" x14ac:dyDescent="0.2">
      <c r="B686" s="193"/>
      <c r="D686" s="186" t="s">
        <v>131</v>
      </c>
      <c r="E686" s="194" t="s">
        <v>1</v>
      </c>
      <c r="F686" s="195" t="s">
        <v>2066</v>
      </c>
      <c r="H686" s="196">
        <v>0.13500000000000001</v>
      </c>
      <c r="L686" s="193"/>
      <c r="M686" s="197"/>
      <c r="N686" s="198"/>
      <c r="O686" s="198"/>
      <c r="P686" s="198"/>
      <c r="Q686" s="198"/>
      <c r="R686" s="198"/>
      <c r="S686" s="198"/>
      <c r="T686" s="199"/>
      <c r="AT686" s="194" t="s">
        <v>131</v>
      </c>
      <c r="AU686" s="194" t="s">
        <v>82</v>
      </c>
      <c r="AV686" s="192" t="s">
        <v>82</v>
      </c>
      <c r="AW686" s="192" t="s">
        <v>28</v>
      </c>
      <c r="AX686" s="192" t="s">
        <v>80</v>
      </c>
      <c r="AY686" s="194" t="s">
        <v>124</v>
      </c>
    </row>
    <row r="687" spans="1:65" s="99" customFormat="1" ht="16.5" customHeight="1" x14ac:dyDescent="0.2">
      <c r="A687" s="100"/>
      <c r="B687" s="97"/>
      <c r="C687" s="173" t="s">
        <v>1041</v>
      </c>
      <c r="D687" s="173" t="s">
        <v>125</v>
      </c>
      <c r="E687" s="174" t="s">
        <v>2067</v>
      </c>
      <c r="F687" s="175" t="s">
        <v>2068</v>
      </c>
      <c r="G687" s="176" t="s">
        <v>128</v>
      </c>
      <c r="H687" s="177">
        <v>2.86</v>
      </c>
      <c r="I687" s="86">
        <v>0</v>
      </c>
      <c r="J687" s="178">
        <f>ROUND(I687*H687,2)</f>
        <v>0</v>
      </c>
      <c r="K687" s="179"/>
      <c r="L687" s="97"/>
      <c r="M687" s="180" t="s">
        <v>1</v>
      </c>
      <c r="N687" s="181" t="s">
        <v>37</v>
      </c>
      <c r="O687" s="182">
        <v>0.24</v>
      </c>
      <c r="P687" s="182">
        <f>O687*H687</f>
        <v>0.6863999999999999</v>
      </c>
      <c r="Q687" s="182">
        <v>0</v>
      </c>
      <c r="R687" s="182">
        <f>Q687*H687</f>
        <v>0</v>
      </c>
      <c r="S687" s="182">
        <v>0</v>
      </c>
      <c r="T687" s="183">
        <f>S687*H687</f>
        <v>0</v>
      </c>
      <c r="U687" s="100"/>
      <c r="V687" s="100"/>
      <c r="W687" s="100"/>
      <c r="X687" s="100"/>
      <c r="Y687" s="100"/>
      <c r="Z687" s="100"/>
      <c r="AA687" s="100"/>
      <c r="AB687" s="100"/>
      <c r="AC687" s="100"/>
      <c r="AD687" s="100"/>
      <c r="AE687" s="100"/>
      <c r="AR687" s="184" t="s">
        <v>129</v>
      </c>
      <c r="AT687" s="184" t="s">
        <v>125</v>
      </c>
      <c r="AU687" s="184" t="s">
        <v>82</v>
      </c>
      <c r="AY687" s="88" t="s">
        <v>124</v>
      </c>
      <c r="BE687" s="185">
        <f>IF(N687="základní",J687,0)</f>
        <v>0</v>
      </c>
      <c r="BF687" s="185">
        <f>IF(N687="snížená",J687,0)</f>
        <v>0</v>
      </c>
      <c r="BG687" s="185">
        <f>IF(N687="zákl. přenesená",J687,0)</f>
        <v>0</v>
      </c>
      <c r="BH687" s="185">
        <f>IF(N687="sníž. přenesená",J687,0)</f>
        <v>0</v>
      </c>
      <c r="BI687" s="185">
        <f>IF(N687="nulová",J687,0)</f>
        <v>0</v>
      </c>
      <c r="BJ687" s="88" t="s">
        <v>80</v>
      </c>
      <c r="BK687" s="185">
        <f>ROUND(I687*H687,2)</f>
        <v>0</v>
      </c>
      <c r="BL687" s="88" t="s">
        <v>129</v>
      </c>
      <c r="BM687" s="184" t="s">
        <v>2069</v>
      </c>
    </row>
    <row r="688" spans="1:65" s="192" customFormat="1" x14ac:dyDescent="0.2">
      <c r="B688" s="193"/>
      <c r="D688" s="186" t="s">
        <v>131</v>
      </c>
      <c r="E688" s="194" t="s">
        <v>1</v>
      </c>
      <c r="F688" s="195" t="s">
        <v>2070</v>
      </c>
      <c r="H688" s="196">
        <v>2.86</v>
      </c>
      <c r="L688" s="193"/>
      <c r="M688" s="197"/>
      <c r="N688" s="198"/>
      <c r="O688" s="198"/>
      <c r="P688" s="198"/>
      <c r="Q688" s="198"/>
      <c r="R688" s="198"/>
      <c r="S688" s="198"/>
      <c r="T688" s="199"/>
      <c r="AT688" s="194" t="s">
        <v>131</v>
      </c>
      <c r="AU688" s="194" t="s">
        <v>82</v>
      </c>
      <c r="AV688" s="192" t="s">
        <v>82</v>
      </c>
      <c r="AW688" s="192" t="s">
        <v>28</v>
      </c>
      <c r="AX688" s="192" t="s">
        <v>80</v>
      </c>
      <c r="AY688" s="194" t="s">
        <v>124</v>
      </c>
    </row>
    <row r="689" spans="1:65" s="99" customFormat="1" ht="16.5" customHeight="1" x14ac:dyDescent="0.2">
      <c r="A689" s="100"/>
      <c r="B689" s="97"/>
      <c r="C689" s="173" t="s">
        <v>821</v>
      </c>
      <c r="D689" s="173" t="s">
        <v>125</v>
      </c>
      <c r="E689" s="174" t="s">
        <v>2071</v>
      </c>
      <c r="F689" s="175" t="s">
        <v>2072</v>
      </c>
      <c r="G689" s="176" t="s">
        <v>128</v>
      </c>
      <c r="H689" s="177">
        <v>28.535</v>
      </c>
      <c r="I689" s="86">
        <v>0</v>
      </c>
      <c r="J689" s="178">
        <f>ROUND(I689*H689,2)</f>
        <v>0</v>
      </c>
      <c r="K689" s="179"/>
      <c r="L689" s="97"/>
      <c r="M689" s="180" t="s">
        <v>1</v>
      </c>
      <c r="N689" s="181" t="s">
        <v>37</v>
      </c>
      <c r="O689" s="182">
        <v>0.21099999999999999</v>
      </c>
      <c r="P689" s="182">
        <f>O689*H689</f>
        <v>6.0208849999999998</v>
      </c>
      <c r="Q689" s="182">
        <v>5.0000000000000001E-4</v>
      </c>
      <c r="R689" s="182">
        <f>Q689*H689</f>
        <v>1.4267500000000001E-2</v>
      </c>
      <c r="S689" s="182">
        <v>0</v>
      </c>
      <c r="T689" s="183">
        <f>S689*H689</f>
        <v>0</v>
      </c>
      <c r="U689" s="100"/>
      <c r="V689" s="100"/>
      <c r="W689" s="100"/>
      <c r="X689" s="100"/>
      <c r="Y689" s="100"/>
      <c r="Z689" s="100"/>
      <c r="AA689" s="100"/>
      <c r="AB689" s="100"/>
      <c r="AC689" s="100"/>
      <c r="AD689" s="100"/>
      <c r="AE689" s="100"/>
      <c r="AR689" s="184" t="s">
        <v>129</v>
      </c>
      <c r="AT689" s="184" t="s">
        <v>125</v>
      </c>
      <c r="AU689" s="184" t="s">
        <v>82</v>
      </c>
      <c r="AY689" s="88" t="s">
        <v>124</v>
      </c>
      <c r="BE689" s="185">
        <f>IF(N689="základní",J689,0)</f>
        <v>0</v>
      </c>
      <c r="BF689" s="185">
        <f>IF(N689="snížená",J689,0)</f>
        <v>0</v>
      </c>
      <c r="BG689" s="185">
        <f>IF(N689="zákl. přenesená",J689,0)</f>
        <v>0</v>
      </c>
      <c r="BH689" s="185">
        <f>IF(N689="sníž. přenesená",J689,0)</f>
        <v>0</v>
      </c>
      <c r="BI689" s="185">
        <f>IF(N689="nulová",J689,0)</f>
        <v>0</v>
      </c>
      <c r="BJ689" s="88" t="s">
        <v>80</v>
      </c>
      <c r="BK689" s="185">
        <f>ROUND(I689*H689,2)</f>
        <v>0</v>
      </c>
      <c r="BL689" s="88" t="s">
        <v>129</v>
      </c>
      <c r="BM689" s="184" t="s">
        <v>2073</v>
      </c>
    </row>
    <row r="690" spans="1:65" s="192" customFormat="1" x14ac:dyDescent="0.2">
      <c r="B690" s="193"/>
      <c r="D690" s="186" t="s">
        <v>131</v>
      </c>
      <c r="E690" s="194" t="s">
        <v>1</v>
      </c>
      <c r="F690" s="195" t="s">
        <v>2074</v>
      </c>
      <c r="H690" s="196">
        <v>28.535</v>
      </c>
      <c r="L690" s="193"/>
      <c r="M690" s="197"/>
      <c r="N690" s="198"/>
      <c r="O690" s="198"/>
      <c r="P690" s="198"/>
      <c r="Q690" s="198"/>
      <c r="R690" s="198"/>
      <c r="S690" s="198"/>
      <c r="T690" s="199"/>
      <c r="AT690" s="194" t="s">
        <v>131</v>
      </c>
      <c r="AU690" s="194" t="s">
        <v>82</v>
      </c>
      <c r="AV690" s="192" t="s">
        <v>82</v>
      </c>
      <c r="AW690" s="192" t="s">
        <v>28</v>
      </c>
      <c r="AX690" s="192" t="s">
        <v>80</v>
      </c>
      <c r="AY690" s="194" t="s">
        <v>124</v>
      </c>
    </row>
    <row r="691" spans="1:65" s="99" customFormat="1" ht="21.75" customHeight="1" x14ac:dyDescent="0.2">
      <c r="A691" s="100"/>
      <c r="B691" s="97"/>
      <c r="C691" s="173" t="s">
        <v>1049</v>
      </c>
      <c r="D691" s="173" t="s">
        <v>125</v>
      </c>
      <c r="E691" s="174" t="s">
        <v>563</v>
      </c>
      <c r="F691" s="175" t="s">
        <v>564</v>
      </c>
      <c r="G691" s="176" t="s">
        <v>185</v>
      </c>
      <c r="H691" s="177">
        <v>1.3</v>
      </c>
      <c r="I691" s="86">
        <v>0</v>
      </c>
      <c r="J691" s="178">
        <f>ROUND(I691*H691,2)</f>
        <v>0</v>
      </c>
      <c r="K691" s="179"/>
      <c r="L691" s="97"/>
      <c r="M691" s="180" t="s">
        <v>1</v>
      </c>
      <c r="N691" s="181" t="s">
        <v>37</v>
      </c>
      <c r="O691" s="182">
        <v>1.9</v>
      </c>
      <c r="P691" s="182">
        <f>O691*H691</f>
        <v>2.4699999999999998</v>
      </c>
      <c r="Q691" s="182">
        <v>9.3000000000000005E-4</v>
      </c>
      <c r="R691" s="182">
        <f>Q691*H691</f>
        <v>1.209E-3</v>
      </c>
      <c r="S691" s="182">
        <v>7.0000000000000007E-2</v>
      </c>
      <c r="T691" s="183">
        <f>S691*H691</f>
        <v>9.1000000000000011E-2</v>
      </c>
      <c r="U691" s="100"/>
      <c r="V691" s="100"/>
      <c r="W691" s="100"/>
      <c r="X691" s="100"/>
      <c r="Y691" s="100"/>
      <c r="Z691" s="100"/>
      <c r="AA691" s="100"/>
      <c r="AB691" s="100"/>
      <c r="AC691" s="100"/>
      <c r="AD691" s="100"/>
      <c r="AE691" s="100"/>
      <c r="AR691" s="184" t="s">
        <v>129</v>
      </c>
      <c r="AT691" s="184" t="s">
        <v>125</v>
      </c>
      <c r="AU691" s="184" t="s">
        <v>82</v>
      </c>
      <c r="AY691" s="88" t="s">
        <v>124</v>
      </c>
      <c r="BE691" s="185">
        <f>IF(N691="základní",J691,0)</f>
        <v>0</v>
      </c>
      <c r="BF691" s="185">
        <f>IF(N691="snížená",J691,0)</f>
        <v>0</v>
      </c>
      <c r="BG691" s="185">
        <f>IF(N691="zákl. přenesená",J691,0)</f>
        <v>0</v>
      </c>
      <c r="BH691" s="185">
        <f>IF(N691="sníž. přenesená",J691,0)</f>
        <v>0</v>
      </c>
      <c r="BI691" s="185">
        <f>IF(N691="nulová",J691,0)</f>
        <v>0</v>
      </c>
      <c r="BJ691" s="88" t="s">
        <v>80</v>
      </c>
      <c r="BK691" s="185">
        <f>ROUND(I691*H691,2)</f>
        <v>0</v>
      </c>
      <c r="BL691" s="88" t="s">
        <v>129</v>
      </c>
      <c r="BM691" s="184" t="s">
        <v>2075</v>
      </c>
    </row>
    <row r="692" spans="1:65" s="192" customFormat="1" x14ac:dyDescent="0.2">
      <c r="B692" s="193"/>
      <c r="D692" s="186" t="s">
        <v>131</v>
      </c>
      <c r="E692" s="194" t="s">
        <v>1</v>
      </c>
      <c r="F692" s="195" t="s">
        <v>2076</v>
      </c>
      <c r="H692" s="196">
        <v>1.3</v>
      </c>
      <c r="L692" s="193"/>
      <c r="M692" s="197"/>
      <c r="N692" s="198"/>
      <c r="O692" s="198"/>
      <c r="P692" s="198"/>
      <c r="Q692" s="198"/>
      <c r="R692" s="198"/>
      <c r="S692" s="198"/>
      <c r="T692" s="199"/>
      <c r="AT692" s="194" t="s">
        <v>131</v>
      </c>
      <c r="AU692" s="194" t="s">
        <v>82</v>
      </c>
      <c r="AV692" s="192" t="s">
        <v>82</v>
      </c>
      <c r="AW692" s="192" t="s">
        <v>28</v>
      </c>
      <c r="AX692" s="192" t="s">
        <v>80</v>
      </c>
      <c r="AY692" s="194" t="s">
        <v>124</v>
      </c>
    </row>
    <row r="693" spans="1:65" s="99" customFormat="1" ht="21.75" customHeight="1" x14ac:dyDescent="0.2">
      <c r="A693" s="100"/>
      <c r="B693" s="97"/>
      <c r="C693" s="173" t="s">
        <v>608</v>
      </c>
      <c r="D693" s="173" t="s">
        <v>125</v>
      </c>
      <c r="E693" s="174" t="s">
        <v>2077</v>
      </c>
      <c r="F693" s="175" t="s">
        <v>2078</v>
      </c>
      <c r="G693" s="176" t="s">
        <v>185</v>
      </c>
      <c r="H693" s="177">
        <v>0.315</v>
      </c>
      <c r="I693" s="86">
        <v>0</v>
      </c>
      <c r="J693" s="178">
        <f>ROUND(I693*H693,2)</f>
        <v>0</v>
      </c>
      <c r="K693" s="179"/>
      <c r="L693" s="97"/>
      <c r="M693" s="180" t="s">
        <v>1</v>
      </c>
      <c r="N693" s="181" t="s">
        <v>37</v>
      </c>
      <c r="O693" s="182">
        <v>3.2</v>
      </c>
      <c r="P693" s="182">
        <f>O693*H693</f>
        <v>1.008</v>
      </c>
      <c r="Q693" s="182">
        <v>2.5899999999999999E-3</v>
      </c>
      <c r="R693" s="182">
        <f>Q693*H693</f>
        <v>8.1584999999999991E-4</v>
      </c>
      <c r="S693" s="182">
        <v>0.126</v>
      </c>
      <c r="T693" s="183">
        <f>S693*H693</f>
        <v>3.9690000000000003E-2</v>
      </c>
      <c r="U693" s="100"/>
      <c r="V693" s="100"/>
      <c r="W693" s="100"/>
      <c r="X693" s="100"/>
      <c r="Y693" s="100"/>
      <c r="Z693" s="100"/>
      <c r="AA693" s="100"/>
      <c r="AB693" s="100"/>
      <c r="AC693" s="100"/>
      <c r="AD693" s="100"/>
      <c r="AE693" s="100"/>
      <c r="AR693" s="184" t="s">
        <v>129</v>
      </c>
      <c r="AT693" s="184" t="s">
        <v>125</v>
      </c>
      <c r="AU693" s="184" t="s">
        <v>82</v>
      </c>
      <c r="AY693" s="88" t="s">
        <v>124</v>
      </c>
      <c r="BE693" s="185">
        <f>IF(N693="základní",J693,0)</f>
        <v>0</v>
      </c>
      <c r="BF693" s="185">
        <f>IF(N693="snížená",J693,0)</f>
        <v>0</v>
      </c>
      <c r="BG693" s="185">
        <f>IF(N693="zákl. přenesená",J693,0)</f>
        <v>0</v>
      </c>
      <c r="BH693" s="185">
        <f>IF(N693="sníž. přenesená",J693,0)</f>
        <v>0</v>
      </c>
      <c r="BI693" s="185">
        <f>IF(N693="nulová",J693,0)</f>
        <v>0</v>
      </c>
      <c r="BJ693" s="88" t="s">
        <v>80</v>
      </c>
      <c r="BK693" s="185">
        <f>ROUND(I693*H693,2)</f>
        <v>0</v>
      </c>
      <c r="BL693" s="88" t="s">
        <v>129</v>
      </c>
      <c r="BM693" s="184" t="s">
        <v>2079</v>
      </c>
    </row>
    <row r="694" spans="1:65" s="192" customFormat="1" x14ac:dyDescent="0.2">
      <c r="B694" s="193"/>
      <c r="D694" s="186" t="s">
        <v>131</v>
      </c>
      <c r="E694" s="194" t="s">
        <v>1</v>
      </c>
      <c r="F694" s="195" t="s">
        <v>2080</v>
      </c>
      <c r="H694" s="196">
        <v>0.315</v>
      </c>
      <c r="L694" s="193"/>
      <c r="M694" s="197"/>
      <c r="N694" s="198"/>
      <c r="O694" s="198"/>
      <c r="P694" s="198"/>
      <c r="Q694" s="198"/>
      <c r="R694" s="198"/>
      <c r="S694" s="198"/>
      <c r="T694" s="199"/>
      <c r="AT694" s="194" t="s">
        <v>131</v>
      </c>
      <c r="AU694" s="194" t="s">
        <v>82</v>
      </c>
      <c r="AV694" s="192" t="s">
        <v>82</v>
      </c>
      <c r="AW694" s="192" t="s">
        <v>28</v>
      </c>
      <c r="AX694" s="192" t="s">
        <v>80</v>
      </c>
      <c r="AY694" s="194" t="s">
        <v>124</v>
      </c>
    </row>
    <row r="695" spans="1:65" s="99" customFormat="1" ht="16.5" customHeight="1" x14ac:dyDescent="0.2">
      <c r="A695" s="100"/>
      <c r="B695" s="97"/>
      <c r="C695" s="173" t="s">
        <v>1057</v>
      </c>
      <c r="D695" s="173" t="s">
        <v>125</v>
      </c>
      <c r="E695" s="174" t="s">
        <v>2081</v>
      </c>
      <c r="F695" s="175" t="s">
        <v>2082</v>
      </c>
      <c r="G695" s="176" t="s">
        <v>523</v>
      </c>
      <c r="H695" s="177">
        <v>1</v>
      </c>
      <c r="I695" s="86">
        <v>0</v>
      </c>
      <c r="J695" s="178">
        <f>ROUND(I695*H695,2)</f>
        <v>0</v>
      </c>
      <c r="K695" s="179"/>
      <c r="L695" s="97"/>
      <c r="M695" s="180" t="s">
        <v>1</v>
      </c>
      <c r="N695" s="181" t="s">
        <v>37</v>
      </c>
      <c r="O695" s="182">
        <v>0.2</v>
      </c>
      <c r="P695" s="182">
        <f>O695*H695</f>
        <v>0.2</v>
      </c>
      <c r="Q695" s="182">
        <v>0</v>
      </c>
      <c r="R695" s="182">
        <f>Q695*H695</f>
        <v>0</v>
      </c>
      <c r="S695" s="182">
        <v>0</v>
      </c>
      <c r="T695" s="183">
        <f>S695*H695</f>
        <v>0</v>
      </c>
      <c r="U695" s="100"/>
      <c r="V695" s="100"/>
      <c r="W695" s="100"/>
      <c r="X695" s="100"/>
      <c r="Y695" s="100"/>
      <c r="Z695" s="100"/>
      <c r="AA695" s="100"/>
      <c r="AB695" s="100"/>
      <c r="AC695" s="100"/>
      <c r="AD695" s="100"/>
      <c r="AE695" s="100"/>
      <c r="AR695" s="184" t="s">
        <v>129</v>
      </c>
      <c r="AT695" s="184" t="s">
        <v>125</v>
      </c>
      <c r="AU695" s="184" t="s">
        <v>82</v>
      </c>
      <c r="AY695" s="88" t="s">
        <v>124</v>
      </c>
      <c r="BE695" s="185">
        <f>IF(N695="základní",J695,0)</f>
        <v>0</v>
      </c>
      <c r="BF695" s="185">
        <f>IF(N695="snížená",J695,0)</f>
        <v>0</v>
      </c>
      <c r="BG695" s="185">
        <f>IF(N695="zákl. přenesená",J695,0)</f>
        <v>0</v>
      </c>
      <c r="BH695" s="185">
        <f>IF(N695="sníž. přenesená",J695,0)</f>
        <v>0</v>
      </c>
      <c r="BI695" s="185">
        <f>IF(N695="nulová",J695,0)</f>
        <v>0</v>
      </c>
      <c r="BJ695" s="88" t="s">
        <v>80</v>
      </c>
      <c r="BK695" s="185">
        <f>ROUND(I695*H695,2)</f>
        <v>0</v>
      </c>
      <c r="BL695" s="88" t="s">
        <v>129</v>
      </c>
      <c r="BM695" s="184" t="s">
        <v>2083</v>
      </c>
    </row>
    <row r="696" spans="1:65" s="99" customFormat="1" ht="57.6" x14ac:dyDescent="0.2">
      <c r="A696" s="100"/>
      <c r="B696" s="97"/>
      <c r="C696" s="100"/>
      <c r="D696" s="186" t="s">
        <v>221</v>
      </c>
      <c r="E696" s="100"/>
      <c r="F696" s="187" t="s">
        <v>2084</v>
      </c>
      <c r="G696" s="100"/>
      <c r="H696" s="100"/>
      <c r="I696" s="100"/>
      <c r="J696" s="100"/>
      <c r="K696" s="100"/>
      <c r="L696" s="97"/>
      <c r="M696" s="188"/>
      <c r="N696" s="189"/>
      <c r="O696" s="190"/>
      <c r="P696" s="190"/>
      <c r="Q696" s="190"/>
      <c r="R696" s="190"/>
      <c r="S696" s="190"/>
      <c r="T696" s="191"/>
      <c r="U696" s="100"/>
      <c r="V696" s="100"/>
      <c r="W696" s="100"/>
      <c r="X696" s="100"/>
      <c r="Y696" s="100"/>
      <c r="Z696" s="100"/>
      <c r="AA696" s="100"/>
      <c r="AB696" s="100"/>
      <c r="AC696" s="100"/>
      <c r="AD696" s="100"/>
      <c r="AE696" s="100"/>
      <c r="AT696" s="88" t="s">
        <v>221</v>
      </c>
      <c r="AU696" s="88" t="s">
        <v>82</v>
      </c>
    </row>
    <row r="697" spans="1:65" s="192" customFormat="1" x14ac:dyDescent="0.2">
      <c r="B697" s="193"/>
      <c r="D697" s="186" t="s">
        <v>131</v>
      </c>
      <c r="E697" s="194" t="s">
        <v>1</v>
      </c>
      <c r="F697" s="195" t="s">
        <v>80</v>
      </c>
      <c r="H697" s="196">
        <v>1</v>
      </c>
      <c r="L697" s="193"/>
      <c r="M697" s="197"/>
      <c r="N697" s="198"/>
      <c r="O697" s="198"/>
      <c r="P697" s="198"/>
      <c r="Q697" s="198"/>
      <c r="R697" s="198"/>
      <c r="S697" s="198"/>
      <c r="T697" s="199"/>
      <c r="AT697" s="194" t="s">
        <v>131</v>
      </c>
      <c r="AU697" s="194" t="s">
        <v>82</v>
      </c>
      <c r="AV697" s="192" t="s">
        <v>82</v>
      </c>
      <c r="AW697" s="192" t="s">
        <v>28</v>
      </c>
      <c r="AX697" s="192" t="s">
        <v>80</v>
      </c>
      <c r="AY697" s="194" t="s">
        <v>124</v>
      </c>
    </row>
    <row r="698" spans="1:65" s="99" customFormat="1" ht="16.5" customHeight="1" x14ac:dyDescent="0.2">
      <c r="A698" s="100"/>
      <c r="B698" s="97"/>
      <c r="C698" s="173" t="s">
        <v>1061</v>
      </c>
      <c r="D698" s="173" t="s">
        <v>125</v>
      </c>
      <c r="E698" s="174" t="s">
        <v>1084</v>
      </c>
      <c r="F698" s="175" t="s">
        <v>569</v>
      </c>
      <c r="G698" s="176" t="s">
        <v>570</v>
      </c>
      <c r="H698" s="177">
        <v>2</v>
      </c>
      <c r="I698" s="86">
        <v>0</v>
      </c>
      <c r="J698" s="178">
        <f>ROUND(I698*H698,2)</f>
        <v>0</v>
      </c>
      <c r="K698" s="179"/>
      <c r="L698" s="97"/>
      <c r="M698" s="180" t="s">
        <v>1</v>
      </c>
      <c r="N698" s="181" t="s">
        <v>37</v>
      </c>
      <c r="O698" s="182">
        <v>0</v>
      </c>
      <c r="P698" s="182">
        <f>O698*H698</f>
        <v>0</v>
      </c>
      <c r="Q698" s="182">
        <v>0</v>
      </c>
      <c r="R698" s="182">
        <f>Q698*H698</f>
        <v>0</v>
      </c>
      <c r="S698" s="182">
        <v>0</v>
      </c>
      <c r="T698" s="183">
        <f>S698*H698</f>
        <v>0</v>
      </c>
      <c r="U698" s="100"/>
      <c r="V698" s="100"/>
      <c r="W698" s="100"/>
      <c r="X698" s="100"/>
      <c r="Y698" s="100"/>
      <c r="Z698" s="100"/>
      <c r="AA698" s="100"/>
      <c r="AB698" s="100"/>
      <c r="AC698" s="100"/>
      <c r="AD698" s="100"/>
      <c r="AE698" s="100"/>
      <c r="AR698" s="184" t="s">
        <v>129</v>
      </c>
      <c r="AT698" s="184" t="s">
        <v>125</v>
      </c>
      <c r="AU698" s="184" t="s">
        <v>82</v>
      </c>
      <c r="AY698" s="88" t="s">
        <v>124</v>
      </c>
      <c r="BE698" s="185">
        <f>IF(N698="základní",J698,0)</f>
        <v>0</v>
      </c>
      <c r="BF698" s="185">
        <f>IF(N698="snížená",J698,0)</f>
        <v>0</v>
      </c>
      <c r="BG698" s="185">
        <f>IF(N698="zákl. přenesená",J698,0)</f>
        <v>0</v>
      </c>
      <c r="BH698" s="185">
        <f>IF(N698="sníž. přenesená",J698,0)</f>
        <v>0</v>
      </c>
      <c r="BI698" s="185">
        <f>IF(N698="nulová",J698,0)</f>
        <v>0</v>
      </c>
      <c r="BJ698" s="88" t="s">
        <v>80</v>
      </c>
      <c r="BK698" s="185">
        <f>ROUND(I698*H698,2)</f>
        <v>0</v>
      </c>
      <c r="BL698" s="88" t="s">
        <v>129</v>
      </c>
      <c r="BM698" s="184" t="s">
        <v>2085</v>
      </c>
    </row>
    <row r="699" spans="1:65" s="99" customFormat="1" ht="19.2" x14ac:dyDescent="0.2">
      <c r="A699" s="100"/>
      <c r="B699" s="97"/>
      <c r="C699" s="100"/>
      <c r="D699" s="186" t="s">
        <v>221</v>
      </c>
      <c r="E699" s="100"/>
      <c r="F699" s="187" t="s">
        <v>572</v>
      </c>
      <c r="G699" s="100"/>
      <c r="H699" s="100"/>
      <c r="I699" s="100"/>
      <c r="J699" s="100"/>
      <c r="K699" s="100"/>
      <c r="L699" s="97"/>
      <c r="M699" s="188"/>
      <c r="N699" s="189"/>
      <c r="O699" s="190"/>
      <c r="P699" s="190"/>
      <c r="Q699" s="190"/>
      <c r="R699" s="190"/>
      <c r="S699" s="190"/>
      <c r="T699" s="191"/>
      <c r="U699" s="100"/>
      <c r="V699" s="100"/>
      <c r="W699" s="100"/>
      <c r="X699" s="100"/>
      <c r="Y699" s="100"/>
      <c r="Z699" s="100"/>
      <c r="AA699" s="100"/>
      <c r="AB699" s="100"/>
      <c r="AC699" s="100"/>
      <c r="AD699" s="100"/>
      <c r="AE699" s="100"/>
      <c r="AT699" s="88" t="s">
        <v>221</v>
      </c>
      <c r="AU699" s="88" t="s">
        <v>82</v>
      </c>
    </row>
    <row r="700" spans="1:65" s="192" customFormat="1" x14ac:dyDescent="0.2">
      <c r="B700" s="193"/>
      <c r="D700" s="186" t="s">
        <v>131</v>
      </c>
      <c r="E700" s="194" t="s">
        <v>1</v>
      </c>
      <c r="F700" s="195" t="s">
        <v>82</v>
      </c>
      <c r="H700" s="196">
        <v>2</v>
      </c>
      <c r="I700" s="278"/>
      <c r="L700" s="193"/>
      <c r="M700" s="197"/>
      <c r="N700" s="198"/>
      <c r="O700" s="198"/>
      <c r="P700" s="198"/>
      <c r="Q700" s="198"/>
      <c r="R700" s="198"/>
      <c r="S700" s="198"/>
      <c r="T700" s="199"/>
      <c r="AT700" s="194" t="s">
        <v>131</v>
      </c>
      <c r="AU700" s="194" t="s">
        <v>82</v>
      </c>
      <c r="AV700" s="192" t="s">
        <v>82</v>
      </c>
      <c r="AW700" s="192" t="s">
        <v>28</v>
      </c>
      <c r="AX700" s="192" t="s">
        <v>80</v>
      </c>
      <c r="AY700" s="194" t="s">
        <v>124</v>
      </c>
    </row>
    <row r="701" spans="1:65" s="99" customFormat="1" ht="16.5" customHeight="1" x14ac:dyDescent="0.2">
      <c r="A701" s="100"/>
      <c r="B701" s="97"/>
      <c r="C701" s="173" t="s">
        <v>1064</v>
      </c>
      <c r="D701" s="173" t="s">
        <v>125</v>
      </c>
      <c r="E701" s="174" t="s">
        <v>2086</v>
      </c>
      <c r="F701" s="175" t="s">
        <v>2087</v>
      </c>
      <c r="G701" s="176" t="s">
        <v>128</v>
      </c>
      <c r="H701" s="177">
        <v>41.906999999999996</v>
      </c>
      <c r="I701" s="86">
        <v>0</v>
      </c>
      <c r="J701" s="178">
        <f>ROUND(I701*H701,2)</f>
        <v>0</v>
      </c>
      <c r="K701" s="179"/>
      <c r="L701" s="97"/>
      <c r="M701" s="180" t="s">
        <v>1</v>
      </c>
      <c r="N701" s="181" t="s">
        <v>37</v>
      </c>
      <c r="O701" s="182">
        <v>5.3999999999999999E-2</v>
      </c>
      <c r="P701" s="182">
        <f>O701*H701</f>
        <v>2.2629779999999999</v>
      </c>
      <c r="Q701" s="182">
        <v>0</v>
      </c>
      <c r="R701" s="182">
        <f>Q701*H701</f>
        <v>0</v>
      </c>
      <c r="S701" s="182">
        <v>0</v>
      </c>
      <c r="T701" s="183">
        <f>S701*H701</f>
        <v>0</v>
      </c>
      <c r="U701" s="100"/>
      <c r="V701" s="100"/>
      <c r="W701" s="100"/>
      <c r="X701" s="100"/>
      <c r="Y701" s="100"/>
      <c r="Z701" s="100"/>
      <c r="AA701" s="100"/>
      <c r="AB701" s="100"/>
      <c r="AC701" s="100"/>
      <c r="AD701" s="100"/>
      <c r="AE701" s="100"/>
      <c r="AR701" s="184" t="s">
        <v>129</v>
      </c>
      <c r="AT701" s="184" t="s">
        <v>125</v>
      </c>
      <c r="AU701" s="184" t="s">
        <v>82</v>
      </c>
      <c r="AY701" s="88" t="s">
        <v>124</v>
      </c>
      <c r="BE701" s="185">
        <f>IF(N701="základní",J701,0)</f>
        <v>0</v>
      </c>
      <c r="BF701" s="185">
        <f>IF(N701="snížená",J701,0)</f>
        <v>0</v>
      </c>
      <c r="BG701" s="185">
        <f>IF(N701="zákl. přenesená",J701,0)</f>
        <v>0</v>
      </c>
      <c r="BH701" s="185">
        <f>IF(N701="sníž. přenesená",J701,0)</f>
        <v>0</v>
      </c>
      <c r="BI701" s="185">
        <f>IF(N701="nulová",J701,0)</f>
        <v>0</v>
      </c>
      <c r="BJ701" s="88" t="s">
        <v>80</v>
      </c>
      <c r="BK701" s="185">
        <f>ROUND(I701*H701,2)</f>
        <v>0</v>
      </c>
      <c r="BL701" s="88" t="s">
        <v>129</v>
      </c>
      <c r="BM701" s="184" t="s">
        <v>2088</v>
      </c>
    </row>
    <row r="702" spans="1:65" s="192" customFormat="1" x14ac:dyDescent="0.2">
      <c r="B702" s="193"/>
      <c r="D702" s="186" t="s">
        <v>131</v>
      </c>
      <c r="E702" s="194" t="s">
        <v>1</v>
      </c>
      <c r="F702" s="195" t="s">
        <v>2089</v>
      </c>
      <c r="H702" s="196">
        <v>19.709</v>
      </c>
      <c r="L702" s="193"/>
      <c r="M702" s="197"/>
      <c r="N702" s="198"/>
      <c r="O702" s="198"/>
      <c r="P702" s="198"/>
      <c r="Q702" s="198"/>
      <c r="R702" s="198"/>
      <c r="S702" s="198"/>
      <c r="T702" s="199"/>
      <c r="AT702" s="194" t="s">
        <v>131</v>
      </c>
      <c r="AU702" s="194" t="s">
        <v>82</v>
      </c>
      <c r="AV702" s="192" t="s">
        <v>82</v>
      </c>
      <c r="AW702" s="192" t="s">
        <v>28</v>
      </c>
      <c r="AX702" s="192" t="s">
        <v>72</v>
      </c>
      <c r="AY702" s="194" t="s">
        <v>124</v>
      </c>
    </row>
    <row r="703" spans="1:65" s="192" customFormat="1" x14ac:dyDescent="0.2">
      <c r="B703" s="193"/>
      <c r="D703" s="186" t="s">
        <v>131</v>
      </c>
      <c r="E703" s="194" t="s">
        <v>1</v>
      </c>
      <c r="F703" s="195" t="s">
        <v>2090</v>
      </c>
      <c r="H703" s="196">
        <v>22.198</v>
      </c>
      <c r="L703" s="193"/>
      <c r="M703" s="197"/>
      <c r="N703" s="198"/>
      <c r="O703" s="198"/>
      <c r="P703" s="198"/>
      <c r="Q703" s="198"/>
      <c r="R703" s="198"/>
      <c r="S703" s="198"/>
      <c r="T703" s="199"/>
      <c r="AT703" s="194" t="s">
        <v>131</v>
      </c>
      <c r="AU703" s="194" t="s">
        <v>82</v>
      </c>
      <c r="AV703" s="192" t="s">
        <v>82</v>
      </c>
      <c r="AW703" s="192" t="s">
        <v>28</v>
      </c>
      <c r="AX703" s="192" t="s">
        <v>72</v>
      </c>
      <c r="AY703" s="194" t="s">
        <v>124</v>
      </c>
    </row>
    <row r="704" spans="1:65" s="210" customFormat="1" x14ac:dyDescent="0.2">
      <c r="B704" s="211"/>
      <c r="D704" s="186" t="s">
        <v>131</v>
      </c>
      <c r="E704" s="212" t="s">
        <v>1</v>
      </c>
      <c r="F704" s="213" t="s">
        <v>140</v>
      </c>
      <c r="H704" s="214">
        <v>41.906999999999996</v>
      </c>
      <c r="L704" s="211"/>
      <c r="M704" s="215"/>
      <c r="N704" s="216"/>
      <c r="O704" s="216"/>
      <c r="P704" s="216"/>
      <c r="Q704" s="216"/>
      <c r="R704" s="216"/>
      <c r="S704" s="216"/>
      <c r="T704" s="217"/>
      <c r="AT704" s="212" t="s">
        <v>131</v>
      </c>
      <c r="AU704" s="212" t="s">
        <v>82</v>
      </c>
      <c r="AV704" s="210" t="s">
        <v>129</v>
      </c>
      <c r="AW704" s="210" t="s">
        <v>28</v>
      </c>
      <c r="AX704" s="210" t="s">
        <v>80</v>
      </c>
      <c r="AY704" s="212" t="s">
        <v>124</v>
      </c>
    </row>
    <row r="705" spans="1:65" s="99" customFormat="1" ht="16.5" customHeight="1" x14ac:dyDescent="0.2">
      <c r="A705" s="100"/>
      <c r="B705" s="97"/>
      <c r="C705" s="218" t="s">
        <v>1070</v>
      </c>
      <c r="D705" s="218" t="s">
        <v>467</v>
      </c>
      <c r="E705" s="219" t="s">
        <v>2091</v>
      </c>
      <c r="F705" s="220" t="s">
        <v>2092</v>
      </c>
      <c r="G705" s="221" t="s">
        <v>601</v>
      </c>
      <c r="H705" s="222">
        <v>4.9450000000000003</v>
      </c>
      <c r="I705" s="231">
        <v>0</v>
      </c>
      <c r="J705" s="223">
        <f>ROUND(I705*H705,2)</f>
        <v>0</v>
      </c>
      <c r="K705" s="224"/>
      <c r="L705" s="225"/>
      <c r="M705" s="226" t="s">
        <v>1</v>
      </c>
      <c r="N705" s="227" t="s">
        <v>37</v>
      </c>
      <c r="O705" s="182">
        <v>0</v>
      </c>
      <c r="P705" s="182">
        <f>O705*H705</f>
        <v>0</v>
      </c>
      <c r="Q705" s="182">
        <v>1E-3</v>
      </c>
      <c r="R705" s="182">
        <f>Q705*H705</f>
        <v>4.9450000000000006E-3</v>
      </c>
      <c r="S705" s="182">
        <v>0</v>
      </c>
      <c r="T705" s="183">
        <f>S705*H705</f>
        <v>0</v>
      </c>
      <c r="U705" s="100"/>
      <c r="V705" s="100"/>
      <c r="W705" s="100"/>
      <c r="X705" s="100"/>
      <c r="Y705" s="100"/>
      <c r="Z705" s="100"/>
      <c r="AA705" s="100"/>
      <c r="AB705" s="100"/>
      <c r="AC705" s="100"/>
      <c r="AD705" s="100"/>
      <c r="AE705" s="100"/>
      <c r="AR705" s="184" t="s">
        <v>178</v>
      </c>
      <c r="AT705" s="184" t="s">
        <v>467</v>
      </c>
      <c r="AU705" s="184" t="s">
        <v>82</v>
      </c>
      <c r="AY705" s="88" t="s">
        <v>124</v>
      </c>
      <c r="BE705" s="185">
        <f>IF(N705="základní",J705,0)</f>
        <v>0</v>
      </c>
      <c r="BF705" s="185">
        <f>IF(N705="snížená",J705,0)</f>
        <v>0</v>
      </c>
      <c r="BG705" s="185">
        <f>IF(N705="zákl. přenesená",J705,0)</f>
        <v>0</v>
      </c>
      <c r="BH705" s="185">
        <f>IF(N705="sníž. přenesená",J705,0)</f>
        <v>0</v>
      </c>
      <c r="BI705" s="185">
        <f>IF(N705="nulová",J705,0)</f>
        <v>0</v>
      </c>
      <c r="BJ705" s="88" t="s">
        <v>80</v>
      </c>
      <c r="BK705" s="185">
        <f>ROUND(I705*H705,2)</f>
        <v>0</v>
      </c>
      <c r="BL705" s="88" t="s">
        <v>129</v>
      </c>
      <c r="BM705" s="184" t="s">
        <v>2093</v>
      </c>
    </row>
    <row r="706" spans="1:65" s="192" customFormat="1" x14ac:dyDescent="0.2">
      <c r="B706" s="193"/>
      <c r="D706" s="186" t="s">
        <v>131</v>
      </c>
      <c r="F706" s="195" t="s">
        <v>2094</v>
      </c>
      <c r="H706" s="196">
        <v>4.9450000000000003</v>
      </c>
      <c r="L706" s="193"/>
      <c r="M706" s="197"/>
      <c r="N706" s="198"/>
      <c r="O706" s="198"/>
      <c r="P706" s="198"/>
      <c r="Q706" s="198"/>
      <c r="R706" s="198"/>
      <c r="S706" s="198"/>
      <c r="T706" s="199"/>
      <c r="AT706" s="194" t="s">
        <v>131</v>
      </c>
      <c r="AU706" s="194" t="s">
        <v>82</v>
      </c>
      <c r="AV706" s="192" t="s">
        <v>82</v>
      </c>
      <c r="AW706" s="192" t="s">
        <v>3</v>
      </c>
      <c r="AX706" s="192" t="s">
        <v>80</v>
      </c>
      <c r="AY706" s="194" t="s">
        <v>124</v>
      </c>
    </row>
    <row r="707" spans="1:65" s="99" customFormat="1" ht="16.5" customHeight="1" x14ac:dyDescent="0.2">
      <c r="A707" s="100"/>
      <c r="B707" s="97"/>
      <c r="C707" s="173" t="s">
        <v>1073</v>
      </c>
      <c r="D707" s="173" t="s">
        <v>125</v>
      </c>
      <c r="E707" s="174" t="s">
        <v>2095</v>
      </c>
      <c r="F707" s="175" t="s">
        <v>2096</v>
      </c>
      <c r="G707" s="176" t="s">
        <v>128</v>
      </c>
      <c r="H707" s="177">
        <v>42.05</v>
      </c>
      <c r="I707" s="86">
        <v>0</v>
      </c>
      <c r="J707" s="178">
        <f>ROUND(I707*H707,2)</f>
        <v>0</v>
      </c>
      <c r="K707" s="179"/>
      <c r="L707" s="97"/>
      <c r="M707" s="180" t="s">
        <v>1</v>
      </c>
      <c r="N707" s="181" t="s">
        <v>37</v>
      </c>
      <c r="O707" s="182">
        <v>2.4E-2</v>
      </c>
      <c r="P707" s="182">
        <f>O707*H707</f>
        <v>1.0091999999999999</v>
      </c>
      <c r="Q707" s="182">
        <v>0</v>
      </c>
      <c r="R707" s="182">
        <f>Q707*H707</f>
        <v>0</v>
      </c>
      <c r="S707" s="182">
        <v>0</v>
      </c>
      <c r="T707" s="183">
        <f>S707*H707</f>
        <v>0</v>
      </c>
      <c r="U707" s="100"/>
      <c r="V707" s="100"/>
      <c r="W707" s="100"/>
      <c r="X707" s="100"/>
      <c r="Y707" s="100"/>
      <c r="Z707" s="100"/>
      <c r="AA707" s="100"/>
      <c r="AB707" s="100"/>
      <c r="AC707" s="100"/>
      <c r="AD707" s="100"/>
      <c r="AE707" s="100"/>
      <c r="AR707" s="184" t="s">
        <v>129</v>
      </c>
      <c r="AT707" s="184" t="s">
        <v>125</v>
      </c>
      <c r="AU707" s="184" t="s">
        <v>82</v>
      </c>
      <c r="AY707" s="88" t="s">
        <v>124</v>
      </c>
      <c r="BE707" s="185">
        <f>IF(N707="základní",J707,0)</f>
        <v>0</v>
      </c>
      <c r="BF707" s="185">
        <f>IF(N707="snížená",J707,0)</f>
        <v>0</v>
      </c>
      <c r="BG707" s="185">
        <f>IF(N707="zákl. přenesená",J707,0)</f>
        <v>0</v>
      </c>
      <c r="BH707" s="185">
        <f>IF(N707="sníž. přenesená",J707,0)</f>
        <v>0</v>
      </c>
      <c r="BI707" s="185">
        <f>IF(N707="nulová",J707,0)</f>
        <v>0</v>
      </c>
      <c r="BJ707" s="88" t="s">
        <v>80</v>
      </c>
      <c r="BK707" s="185">
        <f>ROUND(I707*H707,2)</f>
        <v>0</v>
      </c>
      <c r="BL707" s="88" t="s">
        <v>129</v>
      </c>
      <c r="BM707" s="184" t="s">
        <v>2097</v>
      </c>
    </row>
    <row r="708" spans="1:65" s="192" customFormat="1" x14ac:dyDescent="0.2">
      <c r="B708" s="193"/>
      <c r="D708" s="186" t="s">
        <v>131</v>
      </c>
      <c r="E708" s="194" t="s">
        <v>1</v>
      </c>
      <c r="F708" s="195" t="s">
        <v>2098</v>
      </c>
      <c r="H708" s="196">
        <v>15.95</v>
      </c>
      <c r="L708" s="193"/>
      <c r="M708" s="197"/>
      <c r="N708" s="198"/>
      <c r="O708" s="198"/>
      <c r="P708" s="198"/>
      <c r="Q708" s="198"/>
      <c r="R708" s="198"/>
      <c r="S708" s="198"/>
      <c r="T708" s="199"/>
      <c r="AT708" s="194" t="s">
        <v>131</v>
      </c>
      <c r="AU708" s="194" t="s">
        <v>82</v>
      </c>
      <c r="AV708" s="192" t="s">
        <v>82</v>
      </c>
      <c r="AW708" s="192" t="s">
        <v>28</v>
      </c>
      <c r="AX708" s="192" t="s">
        <v>72</v>
      </c>
      <c r="AY708" s="194" t="s">
        <v>124</v>
      </c>
    </row>
    <row r="709" spans="1:65" s="192" customFormat="1" x14ac:dyDescent="0.2">
      <c r="B709" s="193"/>
      <c r="D709" s="186" t="s">
        <v>131</v>
      </c>
      <c r="E709" s="194" t="s">
        <v>1</v>
      </c>
      <c r="F709" s="195" t="s">
        <v>2099</v>
      </c>
      <c r="H709" s="196">
        <v>26.1</v>
      </c>
      <c r="L709" s="193"/>
      <c r="M709" s="197"/>
      <c r="N709" s="198"/>
      <c r="O709" s="198"/>
      <c r="P709" s="198"/>
      <c r="Q709" s="198"/>
      <c r="R709" s="198"/>
      <c r="S709" s="198"/>
      <c r="T709" s="199"/>
      <c r="AT709" s="194" t="s">
        <v>131</v>
      </c>
      <c r="AU709" s="194" t="s">
        <v>82</v>
      </c>
      <c r="AV709" s="192" t="s">
        <v>82</v>
      </c>
      <c r="AW709" s="192" t="s">
        <v>28</v>
      </c>
      <c r="AX709" s="192" t="s">
        <v>72</v>
      </c>
      <c r="AY709" s="194" t="s">
        <v>124</v>
      </c>
    </row>
    <row r="710" spans="1:65" s="210" customFormat="1" x14ac:dyDescent="0.2">
      <c r="B710" s="211"/>
      <c r="D710" s="186" t="s">
        <v>131</v>
      </c>
      <c r="E710" s="212" t="s">
        <v>1</v>
      </c>
      <c r="F710" s="213" t="s">
        <v>140</v>
      </c>
      <c r="H710" s="214">
        <v>42.05</v>
      </c>
      <c r="L710" s="211"/>
      <c r="M710" s="215"/>
      <c r="N710" s="216"/>
      <c r="O710" s="216"/>
      <c r="P710" s="216"/>
      <c r="Q710" s="216"/>
      <c r="R710" s="216"/>
      <c r="S710" s="216"/>
      <c r="T710" s="217"/>
      <c r="AT710" s="212" t="s">
        <v>131</v>
      </c>
      <c r="AU710" s="212" t="s">
        <v>82</v>
      </c>
      <c r="AV710" s="210" t="s">
        <v>129</v>
      </c>
      <c r="AW710" s="210" t="s">
        <v>28</v>
      </c>
      <c r="AX710" s="210" t="s">
        <v>80</v>
      </c>
      <c r="AY710" s="212" t="s">
        <v>124</v>
      </c>
    </row>
    <row r="711" spans="1:65" s="99" customFormat="1" ht="16.5" customHeight="1" x14ac:dyDescent="0.2">
      <c r="A711" s="100"/>
      <c r="B711" s="97"/>
      <c r="C711" s="218" t="s">
        <v>1078</v>
      </c>
      <c r="D711" s="218" t="s">
        <v>467</v>
      </c>
      <c r="E711" s="219" t="s">
        <v>2091</v>
      </c>
      <c r="F711" s="220" t="s">
        <v>2092</v>
      </c>
      <c r="G711" s="221" t="s">
        <v>601</v>
      </c>
      <c r="H711" s="222">
        <v>4.9619999999999997</v>
      </c>
      <c r="I711" s="231">
        <v>0</v>
      </c>
      <c r="J711" s="223">
        <f>ROUND(I711*H711,2)</f>
        <v>0</v>
      </c>
      <c r="K711" s="224"/>
      <c r="L711" s="225"/>
      <c r="M711" s="226" t="s">
        <v>1</v>
      </c>
      <c r="N711" s="227" t="s">
        <v>37</v>
      </c>
      <c r="O711" s="182">
        <v>0</v>
      </c>
      <c r="P711" s="182">
        <f>O711*H711</f>
        <v>0</v>
      </c>
      <c r="Q711" s="182">
        <v>1E-3</v>
      </c>
      <c r="R711" s="182">
        <f>Q711*H711</f>
        <v>4.9620000000000003E-3</v>
      </c>
      <c r="S711" s="182">
        <v>0</v>
      </c>
      <c r="T711" s="183">
        <f>S711*H711</f>
        <v>0</v>
      </c>
      <c r="U711" s="100"/>
      <c r="V711" s="100"/>
      <c r="W711" s="100"/>
      <c r="X711" s="100"/>
      <c r="Y711" s="100"/>
      <c r="Z711" s="100"/>
      <c r="AA711" s="100"/>
      <c r="AB711" s="100"/>
      <c r="AC711" s="100"/>
      <c r="AD711" s="100"/>
      <c r="AE711" s="100"/>
      <c r="AR711" s="184" t="s">
        <v>178</v>
      </c>
      <c r="AT711" s="184" t="s">
        <v>467</v>
      </c>
      <c r="AU711" s="184" t="s">
        <v>82</v>
      </c>
      <c r="AY711" s="88" t="s">
        <v>124</v>
      </c>
      <c r="BE711" s="185">
        <f>IF(N711="základní",J711,0)</f>
        <v>0</v>
      </c>
      <c r="BF711" s="185">
        <f>IF(N711="snížená",J711,0)</f>
        <v>0</v>
      </c>
      <c r="BG711" s="185">
        <f>IF(N711="zákl. přenesená",J711,0)</f>
        <v>0</v>
      </c>
      <c r="BH711" s="185">
        <f>IF(N711="sníž. přenesená",J711,0)</f>
        <v>0</v>
      </c>
      <c r="BI711" s="185">
        <f>IF(N711="nulová",J711,0)</f>
        <v>0</v>
      </c>
      <c r="BJ711" s="88" t="s">
        <v>80</v>
      </c>
      <c r="BK711" s="185">
        <f>ROUND(I711*H711,2)</f>
        <v>0</v>
      </c>
      <c r="BL711" s="88" t="s">
        <v>129</v>
      </c>
      <c r="BM711" s="184" t="s">
        <v>2100</v>
      </c>
    </row>
    <row r="712" spans="1:65" s="192" customFormat="1" x14ac:dyDescent="0.2">
      <c r="B712" s="193"/>
      <c r="D712" s="186" t="s">
        <v>131</v>
      </c>
      <c r="F712" s="195" t="s">
        <v>2101</v>
      </c>
      <c r="H712" s="196">
        <v>4.9619999999999997</v>
      </c>
      <c r="L712" s="193"/>
      <c r="M712" s="197"/>
      <c r="N712" s="198"/>
      <c r="O712" s="198"/>
      <c r="P712" s="198"/>
      <c r="Q712" s="198"/>
      <c r="R712" s="198"/>
      <c r="S712" s="198"/>
      <c r="T712" s="199"/>
      <c r="AT712" s="194" t="s">
        <v>131</v>
      </c>
      <c r="AU712" s="194" t="s">
        <v>82</v>
      </c>
      <c r="AV712" s="192" t="s">
        <v>82</v>
      </c>
      <c r="AW712" s="192" t="s">
        <v>3</v>
      </c>
      <c r="AX712" s="192" t="s">
        <v>80</v>
      </c>
      <c r="AY712" s="194" t="s">
        <v>124</v>
      </c>
    </row>
    <row r="713" spans="1:65" s="99" customFormat="1" ht="16.5" customHeight="1" x14ac:dyDescent="0.2">
      <c r="A713" s="100"/>
      <c r="B713" s="97"/>
      <c r="C713" s="173" t="s">
        <v>1083</v>
      </c>
      <c r="D713" s="173" t="s">
        <v>125</v>
      </c>
      <c r="E713" s="174" t="s">
        <v>2102</v>
      </c>
      <c r="F713" s="175" t="s">
        <v>2103</v>
      </c>
      <c r="G713" s="176" t="s">
        <v>128</v>
      </c>
      <c r="H713" s="177">
        <v>19.709</v>
      </c>
      <c r="I713" s="86">
        <v>0</v>
      </c>
      <c r="J713" s="178">
        <f>ROUND(I713*H713,2)</f>
        <v>0</v>
      </c>
      <c r="K713" s="179"/>
      <c r="L713" s="97"/>
      <c r="M713" s="180" t="s">
        <v>1</v>
      </c>
      <c r="N713" s="181" t="s">
        <v>37</v>
      </c>
      <c r="O713" s="182">
        <v>2.76</v>
      </c>
      <c r="P713" s="182">
        <f>O713*H713</f>
        <v>54.396839999999997</v>
      </c>
      <c r="Q713" s="182">
        <v>9.9750000000000005E-2</v>
      </c>
      <c r="R713" s="182">
        <f>Q713*H713</f>
        <v>1.9659727500000002</v>
      </c>
      <c r="S713" s="182">
        <v>0</v>
      </c>
      <c r="T713" s="183">
        <f>S713*H713</f>
        <v>0</v>
      </c>
      <c r="U713" s="100"/>
      <c r="V713" s="100"/>
      <c r="W713" s="100"/>
      <c r="X713" s="100"/>
      <c r="Y713" s="100"/>
      <c r="Z713" s="100"/>
      <c r="AA713" s="100"/>
      <c r="AB713" s="100"/>
      <c r="AC713" s="100"/>
      <c r="AD713" s="100"/>
      <c r="AE713" s="100"/>
      <c r="AR713" s="184" t="s">
        <v>129</v>
      </c>
      <c r="AT713" s="184" t="s">
        <v>125</v>
      </c>
      <c r="AU713" s="184" t="s">
        <v>82</v>
      </c>
      <c r="AY713" s="88" t="s">
        <v>124</v>
      </c>
      <c r="BE713" s="185">
        <f>IF(N713="základní",J713,0)</f>
        <v>0</v>
      </c>
      <c r="BF713" s="185">
        <f>IF(N713="snížená",J713,0)</f>
        <v>0</v>
      </c>
      <c r="BG713" s="185">
        <f>IF(N713="zákl. přenesená",J713,0)</f>
        <v>0</v>
      </c>
      <c r="BH713" s="185">
        <f>IF(N713="sníž. přenesená",J713,0)</f>
        <v>0</v>
      </c>
      <c r="BI713" s="185">
        <f>IF(N713="nulová",J713,0)</f>
        <v>0</v>
      </c>
      <c r="BJ713" s="88" t="s">
        <v>80</v>
      </c>
      <c r="BK713" s="185">
        <f>ROUND(I713*H713,2)</f>
        <v>0</v>
      </c>
      <c r="BL713" s="88" t="s">
        <v>129</v>
      </c>
      <c r="BM713" s="184" t="s">
        <v>2104</v>
      </c>
    </row>
    <row r="714" spans="1:65" s="192" customFormat="1" x14ac:dyDescent="0.2">
      <c r="B714" s="193"/>
      <c r="D714" s="186" t="s">
        <v>131</v>
      </c>
      <c r="E714" s="194" t="s">
        <v>1</v>
      </c>
      <c r="F714" s="195" t="s">
        <v>2105</v>
      </c>
      <c r="H714" s="196">
        <v>19.709</v>
      </c>
      <c r="L714" s="193"/>
      <c r="M714" s="197"/>
      <c r="N714" s="198"/>
      <c r="O714" s="198"/>
      <c r="P714" s="198"/>
      <c r="Q714" s="198"/>
      <c r="R714" s="198"/>
      <c r="S714" s="198"/>
      <c r="T714" s="199"/>
      <c r="AT714" s="194" t="s">
        <v>131</v>
      </c>
      <c r="AU714" s="194" t="s">
        <v>82</v>
      </c>
      <c r="AV714" s="192" t="s">
        <v>82</v>
      </c>
      <c r="AW714" s="192" t="s">
        <v>28</v>
      </c>
      <c r="AX714" s="192" t="s">
        <v>80</v>
      </c>
      <c r="AY714" s="194" t="s">
        <v>124</v>
      </c>
    </row>
    <row r="715" spans="1:65" s="99" customFormat="1" ht="16.5" customHeight="1" x14ac:dyDescent="0.2">
      <c r="A715" s="100"/>
      <c r="B715" s="97"/>
      <c r="C715" s="173" t="s">
        <v>1086</v>
      </c>
      <c r="D715" s="173" t="s">
        <v>125</v>
      </c>
      <c r="E715" s="174" t="s">
        <v>2106</v>
      </c>
      <c r="F715" s="175" t="s">
        <v>2107</v>
      </c>
      <c r="G715" s="176" t="s">
        <v>128</v>
      </c>
      <c r="H715" s="177">
        <v>22.198</v>
      </c>
      <c r="I715" s="86">
        <v>0</v>
      </c>
      <c r="J715" s="178">
        <f>ROUND(I715*H715,2)</f>
        <v>0</v>
      </c>
      <c r="K715" s="179"/>
      <c r="L715" s="97"/>
      <c r="M715" s="180" t="s">
        <v>1</v>
      </c>
      <c r="N715" s="181" t="s">
        <v>37</v>
      </c>
      <c r="O715" s="182">
        <v>0.70399999999999996</v>
      </c>
      <c r="P715" s="182">
        <f>O715*H715</f>
        <v>15.627391999999999</v>
      </c>
      <c r="Q715" s="182">
        <v>8.8999999999999999E-3</v>
      </c>
      <c r="R715" s="182">
        <f>Q715*H715</f>
        <v>0.19756219999999999</v>
      </c>
      <c r="S715" s="182">
        <v>0</v>
      </c>
      <c r="T715" s="183">
        <f>S715*H715</f>
        <v>0</v>
      </c>
      <c r="U715" s="100"/>
      <c r="V715" s="100"/>
      <c r="W715" s="100"/>
      <c r="X715" s="100"/>
      <c r="Y715" s="100"/>
      <c r="Z715" s="100"/>
      <c r="AA715" s="100"/>
      <c r="AB715" s="100"/>
      <c r="AC715" s="100"/>
      <c r="AD715" s="100"/>
      <c r="AE715" s="100"/>
      <c r="AR715" s="184" t="s">
        <v>129</v>
      </c>
      <c r="AT715" s="184" t="s">
        <v>125</v>
      </c>
      <c r="AU715" s="184" t="s">
        <v>82</v>
      </c>
      <c r="AY715" s="88" t="s">
        <v>124</v>
      </c>
      <c r="BE715" s="185">
        <f>IF(N715="základní",J715,0)</f>
        <v>0</v>
      </c>
      <c r="BF715" s="185">
        <f>IF(N715="snížená",J715,0)</f>
        <v>0</v>
      </c>
      <c r="BG715" s="185">
        <f>IF(N715="zákl. přenesená",J715,0)</f>
        <v>0</v>
      </c>
      <c r="BH715" s="185">
        <f>IF(N715="sníž. přenesená",J715,0)</f>
        <v>0</v>
      </c>
      <c r="BI715" s="185">
        <f>IF(N715="nulová",J715,0)</f>
        <v>0</v>
      </c>
      <c r="BJ715" s="88" t="s">
        <v>80</v>
      </c>
      <c r="BK715" s="185">
        <f>ROUND(I715*H715,2)</f>
        <v>0</v>
      </c>
      <c r="BL715" s="88" t="s">
        <v>129</v>
      </c>
      <c r="BM715" s="184" t="s">
        <v>2108</v>
      </c>
    </row>
    <row r="716" spans="1:65" s="192" customFormat="1" x14ac:dyDescent="0.2">
      <c r="B716" s="193"/>
      <c r="D716" s="186" t="s">
        <v>131</v>
      </c>
      <c r="E716" s="194" t="s">
        <v>1</v>
      </c>
      <c r="F716" s="195" t="s">
        <v>2109</v>
      </c>
      <c r="H716" s="196">
        <v>22.198</v>
      </c>
      <c r="L716" s="193"/>
      <c r="M716" s="197"/>
      <c r="N716" s="198"/>
      <c r="O716" s="198"/>
      <c r="P716" s="198"/>
      <c r="Q716" s="198"/>
      <c r="R716" s="198"/>
      <c r="S716" s="198"/>
      <c r="T716" s="199"/>
      <c r="AT716" s="194" t="s">
        <v>131</v>
      </c>
      <c r="AU716" s="194" t="s">
        <v>82</v>
      </c>
      <c r="AV716" s="192" t="s">
        <v>82</v>
      </c>
      <c r="AW716" s="192" t="s">
        <v>28</v>
      </c>
      <c r="AX716" s="192" t="s">
        <v>80</v>
      </c>
      <c r="AY716" s="194" t="s">
        <v>124</v>
      </c>
    </row>
    <row r="717" spans="1:65" s="99" customFormat="1" ht="21.75" customHeight="1" x14ac:dyDescent="0.2">
      <c r="A717" s="100"/>
      <c r="B717" s="97"/>
      <c r="C717" s="173" t="s">
        <v>1090</v>
      </c>
      <c r="D717" s="173" t="s">
        <v>125</v>
      </c>
      <c r="E717" s="174" t="s">
        <v>2110</v>
      </c>
      <c r="F717" s="175" t="s">
        <v>2111</v>
      </c>
      <c r="G717" s="176" t="s">
        <v>128</v>
      </c>
      <c r="H717" s="177">
        <v>24.65</v>
      </c>
      <c r="I717" s="86">
        <v>0</v>
      </c>
      <c r="J717" s="178">
        <f>ROUND(I717*H717,2)</f>
        <v>0</v>
      </c>
      <c r="K717" s="179"/>
      <c r="L717" s="97"/>
      <c r="M717" s="180" t="s">
        <v>1</v>
      </c>
      <c r="N717" s="181" t="s">
        <v>37</v>
      </c>
      <c r="O717" s="182">
        <v>3.036</v>
      </c>
      <c r="P717" s="182">
        <f>O717*H717</f>
        <v>74.837400000000002</v>
      </c>
      <c r="Q717" s="182">
        <v>9.9750000000000005E-2</v>
      </c>
      <c r="R717" s="182">
        <f>Q717*H717</f>
        <v>2.4588375</v>
      </c>
      <c r="S717" s="182">
        <v>0</v>
      </c>
      <c r="T717" s="183">
        <f>S717*H717</f>
        <v>0</v>
      </c>
      <c r="U717" s="100"/>
      <c r="V717" s="100"/>
      <c r="W717" s="100"/>
      <c r="X717" s="100"/>
      <c r="Y717" s="100"/>
      <c r="Z717" s="100"/>
      <c r="AA717" s="100"/>
      <c r="AB717" s="100"/>
      <c r="AC717" s="100"/>
      <c r="AD717" s="100"/>
      <c r="AE717" s="100"/>
      <c r="AR717" s="184" t="s">
        <v>129</v>
      </c>
      <c r="AT717" s="184" t="s">
        <v>125</v>
      </c>
      <c r="AU717" s="184" t="s">
        <v>82</v>
      </c>
      <c r="AY717" s="88" t="s">
        <v>124</v>
      </c>
      <c r="BE717" s="185">
        <f>IF(N717="základní",J717,0)</f>
        <v>0</v>
      </c>
      <c r="BF717" s="185">
        <f>IF(N717="snížená",J717,0)</f>
        <v>0</v>
      </c>
      <c r="BG717" s="185">
        <f>IF(N717="zákl. přenesená",J717,0)</f>
        <v>0</v>
      </c>
      <c r="BH717" s="185">
        <f>IF(N717="sníž. přenesená",J717,0)</f>
        <v>0</v>
      </c>
      <c r="BI717" s="185">
        <f>IF(N717="nulová",J717,0)</f>
        <v>0</v>
      </c>
      <c r="BJ717" s="88" t="s">
        <v>80</v>
      </c>
      <c r="BK717" s="185">
        <f>ROUND(I717*H717,2)</f>
        <v>0</v>
      </c>
      <c r="BL717" s="88" t="s">
        <v>129</v>
      </c>
      <c r="BM717" s="184" t="s">
        <v>2112</v>
      </c>
    </row>
    <row r="718" spans="1:65" s="192" customFormat="1" x14ac:dyDescent="0.2">
      <c r="B718" s="193"/>
      <c r="D718" s="186" t="s">
        <v>131</v>
      </c>
      <c r="E718" s="194" t="s">
        <v>1</v>
      </c>
      <c r="F718" s="195" t="s">
        <v>2098</v>
      </c>
      <c r="H718" s="196">
        <v>15.95</v>
      </c>
      <c r="L718" s="193"/>
      <c r="M718" s="197"/>
      <c r="N718" s="198"/>
      <c r="O718" s="198"/>
      <c r="P718" s="198"/>
      <c r="Q718" s="198"/>
      <c r="R718" s="198"/>
      <c r="S718" s="198"/>
      <c r="T718" s="199"/>
      <c r="AT718" s="194" t="s">
        <v>131</v>
      </c>
      <c r="AU718" s="194" t="s">
        <v>82</v>
      </c>
      <c r="AV718" s="192" t="s">
        <v>82</v>
      </c>
      <c r="AW718" s="192" t="s">
        <v>28</v>
      </c>
      <c r="AX718" s="192" t="s">
        <v>72</v>
      </c>
      <c r="AY718" s="194" t="s">
        <v>124</v>
      </c>
    </row>
    <row r="719" spans="1:65" s="192" customFormat="1" x14ac:dyDescent="0.2">
      <c r="B719" s="193"/>
      <c r="D719" s="186" t="s">
        <v>131</v>
      </c>
      <c r="E719" s="194" t="s">
        <v>1</v>
      </c>
      <c r="F719" s="195" t="s">
        <v>2113</v>
      </c>
      <c r="H719" s="196">
        <v>8.6999999999999993</v>
      </c>
      <c r="L719" s="193"/>
      <c r="M719" s="197"/>
      <c r="N719" s="198"/>
      <c r="O719" s="198"/>
      <c r="P719" s="198"/>
      <c r="Q719" s="198"/>
      <c r="R719" s="198"/>
      <c r="S719" s="198"/>
      <c r="T719" s="199"/>
      <c r="AT719" s="194" t="s">
        <v>131</v>
      </c>
      <c r="AU719" s="194" t="s">
        <v>82</v>
      </c>
      <c r="AV719" s="192" t="s">
        <v>82</v>
      </c>
      <c r="AW719" s="192" t="s">
        <v>28</v>
      </c>
      <c r="AX719" s="192" t="s">
        <v>72</v>
      </c>
      <c r="AY719" s="194" t="s">
        <v>124</v>
      </c>
    </row>
    <row r="720" spans="1:65" s="210" customFormat="1" x14ac:dyDescent="0.2">
      <c r="B720" s="211"/>
      <c r="D720" s="186" t="s">
        <v>131</v>
      </c>
      <c r="E720" s="212" t="s">
        <v>1</v>
      </c>
      <c r="F720" s="213" t="s">
        <v>140</v>
      </c>
      <c r="H720" s="214">
        <v>24.65</v>
      </c>
      <c r="L720" s="211"/>
      <c r="M720" s="215"/>
      <c r="N720" s="216"/>
      <c r="O720" s="216"/>
      <c r="P720" s="216"/>
      <c r="Q720" s="216"/>
      <c r="R720" s="216"/>
      <c r="S720" s="216"/>
      <c r="T720" s="217"/>
      <c r="AT720" s="212" t="s">
        <v>131</v>
      </c>
      <c r="AU720" s="212" t="s">
        <v>82</v>
      </c>
      <c r="AV720" s="210" t="s">
        <v>129</v>
      </c>
      <c r="AW720" s="210" t="s">
        <v>28</v>
      </c>
      <c r="AX720" s="210" t="s">
        <v>80</v>
      </c>
      <c r="AY720" s="212" t="s">
        <v>124</v>
      </c>
    </row>
    <row r="721" spans="1:65" s="99" customFormat="1" ht="16.5" customHeight="1" x14ac:dyDescent="0.2">
      <c r="A721" s="100"/>
      <c r="B721" s="97"/>
      <c r="C721" s="173" t="s">
        <v>1095</v>
      </c>
      <c r="D721" s="173" t="s">
        <v>125</v>
      </c>
      <c r="E721" s="174" t="s">
        <v>2114</v>
      </c>
      <c r="F721" s="175" t="s">
        <v>2115</v>
      </c>
      <c r="G721" s="176" t="s">
        <v>128</v>
      </c>
      <c r="H721" s="177">
        <v>8.6999999999999993</v>
      </c>
      <c r="I721" s="86">
        <v>0</v>
      </c>
      <c r="J721" s="178">
        <f>ROUND(I721*H721,2)</f>
        <v>0</v>
      </c>
      <c r="K721" s="179"/>
      <c r="L721" s="97"/>
      <c r="M721" s="180" t="s">
        <v>1</v>
      </c>
      <c r="N721" s="181" t="s">
        <v>37</v>
      </c>
      <c r="O721" s="182">
        <v>0.25</v>
      </c>
      <c r="P721" s="182">
        <f>O721*H721</f>
        <v>2.1749999999999998</v>
      </c>
      <c r="Q721" s="182">
        <v>1.0200000000000001E-2</v>
      </c>
      <c r="R721" s="182">
        <f>Q721*H721</f>
        <v>8.8739999999999999E-2</v>
      </c>
      <c r="S721" s="182">
        <v>0</v>
      </c>
      <c r="T721" s="183">
        <f>S721*H721</f>
        <v>0</v>
      </c>
      <c r="U721" s="100"/>
      <c r="V721" s="100"/>
      <c r="W721" s="100"/>
      <c r="X721" s="100"/>
      <c r="Y721" s="100"/>
      <c r="Z721" s="100"/>
      <c r="AA721" s="100"/>
      <c r="AB721" s="100"/>
      <c r="AC721" s="100"/>
      <c r="AD721" s="100"/>
      <c r="AE721" s="100"/>
      <c r="AR721" s="184" t="s">
        <v>129</v>
      </c>
      <c r="AT721" s="184" t="s">
        <v>125</v>
      </c>
      <c r="AU721" s="184" t="s">
        <v>82</v>
      </c>
      <c r="AY721" s="88" t="s">
        <v>124</v>
      </c>
      <c r="BE721" s="185">
        <f>IF(N721="základní",J721,0)</f>
        <v>0</v>
      </c>
      <c r="BF721" s="185">
        <f>IF(N721="snížená",J721,0)</f>
        <v>0</v>
      </c>
      <c r="BG721" s="185">
        <f>IF(N721="zákl. přenesená",J721,0)</f>
        <v>0</v>
      </c>
      <c r="BH721" s="185">
        <f>IF(N721="sníž. přenesená",J721,0)</f>
        <v>0</v>
      </c>
      <c r="BI721" s="185">
        <f>IF(N721="nulová",J721,0)</f>
        <v>0</v>
      </c>
      <c r="BJ721" s="88" t="s">
        <v>80</v>
      </c>
      <c r="BK721" s="185">
        <f>ROUND(I721*H721,2)</f>
        <v>0</v>
      </c>
      <c r="BL721" s="88" t="s">
        <v>129</v>
      </c>
      <c r="BM721" s="184" t="s">
        <v>2116</v>
      </c>
    </row>
    <row r="722" spans="1:65" s="192" customFormat="1" x14ac:dyDescent="0.2">
      <c r="B722" s="193"/>
      <c r="D722" s="186" t="s">
        <v>131</v>
      </c>
      <c r="E722" s="194" t="s">
        <v>1</v>
      </c>
      <c r="F722" s="195" t="s">
        <v>2117</v>
      </c>
      <c r="H722" s="196">
        <v>8.6999999999999993</v>
      </c>
      <c r="L722" s="193"/>
      <c r="M722" s="197"/>
      <c r="N722" s="198"/>
      <c r="O722" s="198"/>
      <c r="P722" s="198"/>
      <c r="Q722" s="198"/>
      <c r="R722" s="198"/>
      <c r="S722" s="198"/>
      <c r="T722" s="199"/>
      <c r="AT722" s="194" t="s">
        <v>131</v>
      </c>
      <c r="AU722" s="194" t="s">
        <v>82</v>
      </c>
      <c r="AV722" s="192" t="s">
        <v>82</v>
      </c>
      <c r="AW722" s="192" t="s">
        <v>28</v>
      </c>
      <c r="AX722" s="192" t="s">
        <v>80</v>
      </c>
      <c r="AY722" s="194" t="s">
        <v>124</v>
      </c>
    </row>
    <row r="723" spans="1:65" s="99" customFormat="1" ht="21.75" customHeight="1" x14ac:dyDescent="0.2">
      <c r="A723" s="100"/>
      <c r="B723" s="97"/>
      <c r="C723" s="173" t="s">
        <v>1100</v>
      </c>
      <c r="D723" s="173" t="s">
        <v>125</v>
      </c>
      <c r="E723" s="174" t="s">
        <v>2118</v>
      </c>
      <c r="F723" s="175" t="s">
        <v>2119</v>
      </c>
      <c r="G723" s="176" t="s">
        <v>128</v>
      </c>
      <c r="H723" s="177">
        <v>37.109000000000002</v>
      </c>
      <c r="I723" s="86">
        <v>0</v>
      </c>
      <c r="J723" s="178">
        <f>ROUND(I723*H723,2)</f>
        <v>0</v>
      </c>
      <c r="K723" s="179"/>
      <c r="L723" s="97"/>
      <c r="M723" s="180" t="s">
        <v>1</v>
      </c>
      <c r="N723" s="181" t="s">
        <v>37</v>
      </c>
      <c r="O723" s="182">
        <v>0.29799999999999999</v>
      </c>
      <c r="P723" s="182">
        <f>O723*H723</f>
        <v>11.058482</v>
      </c>
      <c r="Q723" s="182">
        <v>0</v>
      </c>
      <c r="R723" s="182">
        <f>Q723*H723</f>
        <v>0</v>
      </c>
      <c r="S723" s="182">
        <v>0</v>
      </c>
      <c r="T723" s="183">
        <f>S723*H723</f>
        <v>0</v>
      </c>
      <c r="U723" s="100"/>
      <c r="V723" s="100"/>
      <c r="W723" s="100"/>
      <c r="X723" s="100"/>
      <c r="Y723" s="100"/>
      <c r="Z723" s="100"/>
      <c r="AA723" s="100"/>
      <c r="AB723" s="100"/>
      <c r="AC723" s="100"/>
      <c r="AD723" s="100"/>
      <c r="AE723" s="100"/>
      <c r="AR723" s="184" t="s">
        <v>129</v>
      </c>
      <c r="AT723" s="184" t="s">
        <v>125</v>
      </c>
      <c r="AU723" s="184" t="s">
        <v>82</v>
      </c>
      <c r="AY723" s="88" t="s">
        <v>124</v>
      </c>
      <c r="BE723" s="185">
        <f>IF(N723="základní",J723,0)</f>
        <v>0</v>
      </c>
      <c r="BF723" s="185">
        <f>IF(N723="snížená",J723,0)</f>
        <v>0</v>
      </c>
      <c r="BG723" s="185">
        <f>IF(N723="zákl. přenesená",J723,0)</f>
        <v>0</v>
      </c>
      <c r="BH723" s="185">
        <f>IF(N723="sníž. přenesená",J723,0)</f>
        <v>0</v>
      </c>
      <c r="BI723" s="185">
        <f>IF(N723="nulová",J723,0)</f>
        <v>0</v>
      </c>
      <c r="BJ723" s="88" t="s">
        <v>80</v>
      </c>
      <c r="BK723" s="185">
        <f>ROUND(I723*H723,2)</f>
        <v>0</v>
      </c>
      <c r="BL723" s="88" t="s">
        <v>129</v>
      </c>
      <c r="BM723" s="184" t="s">
        <v>2120</v>
      </c>
    </row>
    <row r="724" spans="1:65" s="192" customFormat="1" x14ac:dyDescent="0.2">
      <c r="B724" s="193"/>
      <c r="D724" s="186" t="s">
        <v>131</v>
      </c>
      <c r="E724" s="194" t="s">
        <v>1</v>
      </c>
      <c r="F724" s="195" t="s">
        <v>2121</v>
      </c>
      <c r="H724" s="196">
        <v>37.109000000000002</v>
      </c>
      <c r="L724" s="193"/>
      <c r="M724" s="197"/>
      <c r="N724" s="198"/>
      <c r="O724" s="198"/>
      <c r="P724" s="198"/>
      <c r="Q724" s="198"/>
      <c r="R724" s="198"/>
      <c r="S724" s="198"/>
      <c r="T724" s="199"/>
      <c r="AT724" s="194" t="s">
        <v>131</v>
      </c>
      <c r="AU724" s="194" t="s">
        <v>82</v>
      </c>
      <c r="AV724" s="192" t="s">
        <v>82</v>
      </c>
      <c r="AW724" s="192" t="s">
        <v>28</v>
      </c>
      <c r="AX724" s="192" t="s">
        <v>80</v>
      </c>
      <c r="AY724" s="194" t="s">
        <v>124</v>
      </c>
    </row>
    <row r="725" spans="1:65" s="99" customFormat="1" ht="16.5" customHeight="1" x14ac:dyDescent="0.2">
      <c r="A725" s="100"/>
      <c r="B725" s="97"/>
      <c r="C725" s="173" t="s">
        <v>1103</v>
      </c>
      <c r="D725" s="173" t="s">
        <v>125</v>
      </c>
      <c r="E725" s="174" t="s">
        <v>2122</v>
      </c>
      <c r="F725" s="175" t="s">
        <v>2123</v>
      </c>
      <c r="G725" s="176" t="s">
        <v>128</v>
      </c>
      <c r="H725" s="177">
        <v>30.898</v>
      </c>
      <c r="I725" s="86">
        <v>0</v>
      </c>
      <c r="J725" s="178">
        <f>ROUND(I725*H725,2)</f>
        <v>0</v>
      </c>
      <c r="K725" s="179"/>
      <c r="L725" s="97"/>
      <c r="M725" s="180" t="s">
        <v>1</v>
      </c>
      <c r="N725" s="181" t="s">
        <v>37</v>
      </c>
      <c r="O725" s="182">
        <v>4.2000000000000003E-2</v>
      </c>
      <c r="P725" s="182">
        <f>O725*H725</f>
        <v>1.2977160000000001</v>
      </c>
      <c r="Q725" s="182">
        <v>1.0000000000000001E-5</v>
      </c>
      <c r="R725" s="182">
        <f>Q725*H725</f>
        <v>3.0898000000000004E-4</v>
      </c>
      <c r="S725" s="182">
        <v>1.2E-4</v>
      </c>
      <c r="T725" s="183">
        <f>S725*H725</f>
        <v>3.70776E-3</v>
      </c>
      <c r="U725" s="100"/>
      <c r="V725" s="100"/>
      <c r="W725" s="100"/>
      <c r="X725" s="100"/>
      <c r="Y725" s="100"/>
      <c r="Z725" s="100"/>
      <c r="AA725" s="100"/>
      <c r="AB725" s="100"/>
      <c r="AC725" s="100"/>
      <c r="AD725" s="100"/>
      <c r="AE725" s="100"/>
      <c r="AR725" s="184" t="s">
        <v>129</v>
      </c>
      <c r="AT725" s="184" t="s">
        <v>125</v>
      </c>
      <c r="AU725" s="184" t="s">
        <v>82</v>
      </c>
      <c r="AY725" s="88" t="s">
        <v>124</v>
      </c>
      <c r="BE725" s="185">
        <f>IF(N725="základní",J725,0)</f>
        <v>0</v>
      </c>
      <c r="BF725" s="185">
        <f>IF(N725="snížená",J725,0)</f>
        <v>0</v>
      </c>
      <c r="BG725" s="185">
        <f>IF(N725="zákl. přenesená",J725,0)</f>
        <v>0</v>
      </c>
      <c r="BH725" s="185">
        <f>IF(N725="sníž. přenesená",J725,0)</f>
        <v>0</v>
      </c>
      <c r="BI725" s="185">
        <f>IF(N725="nulová",J725,0)</f>
        <v>0</v>
      </c>
      <c r="BJ725" s="88" t="s">
        <v>80</v>
      </c>
      <c r="BK725" s="185">
        <f>ROUND(I725*H725,2)</f>
        <v>0</v>
      </c>
      <c r="BL725" s="88" t="s">
        <v>129</v>
      </c>
      <c r="BM725" s="184" t="s">
        <v>2124</v>
      </c>
    </row>
    <row r="726" spans="1:65" s="192" customFormat="1" x14ac:dyDescent="0.2">
      <c r="B726" s="193"/>
      <c r="D726" s="186" t="s">
        <v>131</v>
      </c>
      <c r="E726" s="194" t="s">
        <v>1</v>
      </c>
      <c r="F726" s="195" t="s">
        <v>2125</v>
      </c>
      <c r="H726" s="196">
        <v>30.898</v>
      </c>
      <c r="L726" s="193"/>
      <c r="M726" s="197"/>
      <c r="N726" s="198"/>
      <c r="O726" s="198"/>
      <c r="P726" s="198"/>
      <c r="Q726" s="198"/>
      <c r="R726" s="198"/>
      <c r="S726" s="198"/>
      <c r="T726" s="199"/>
      <c r="AT726" s="194" t="s">
        <v>131</v>
      </c>
      <c r="AU726" s="194" t="s">
        <v>82</v>
      </c>
      <c r="AV726" s="192" t="s">
        <v>82</v>
      </c>
      <c r="AW726" s="192" t="s">
        <v>28</v>
      </c>
      <c r="AX726" s="192" t="s">
        <v>80</v>
      </c>
      <c r="AY726" s="194" t="s">
        <v>124</v>
      </c>
    </row>
    <row r="727" spans="1:65" s="99" customFormat="1" ht="16.5" customHeight="1" x14ac:dyDescent="0.2">
      <c r="A727" s="100"/>
      <c r="B727" s="97"/>
      <c r="C727" s="173" t="s">
        <v>1105</v>
      </c>
      <c r="D727" s="173" t="s">
        <v>125</v>
      </c>
      <c r="E727" s="174" t="s">
        <v>2126</v>
      </c>
      <c r="F727" s="175" t="s">
        <v>2127</v>
      </c>
      <c r="G727" s="176" t="s">
        <v>128</v>
      </c>
      <c r="H727" s="177">
        <v>22.198</v>
      </c>
      <c r="I727" s="86">
        <v>0</v>
      </c>
      <c r="J727" s="178">
        <f>ROUND(I727*H727,2)</f>
        <v>0</v>
      </c>
      <c r="K727" s="179"/>
      <c r="L727" s="97"/>
      <c r="M727" s="180" t="s">
        <v>1</v>
      </c>
      <c r="N727" s="181" t="s">
        <v>37</v>
      </c>
      <c r="O727" s="182">
        <v>0.104</v>
      </c>
      <c r="P727" s="182">
        <f>O727*H727</f>
        <v>2.308592</v>
      </c>
      <c r="Q727" s="182">
        <v>2.5999999999999998E-4</v>
      </c>
      <c r="R727" s="182">
        <f>Q727*H727</f>
        <v>5.7714799999999998E-3</v>
      </c>
      <c r="S727" s="182">
        <v>0</v>
      </c>
      <c r="T727" s="183">
        <f>S727*H727</f>
        <v>0</v>
      </c>
      <c r="U727" s="100"/>
      <c r="V727" s="100"/>
      <c r="W727" s="100"/>
      <c r="X727" s="100"/>
      <c r="Y727" s="100"/>
      <c r="Z727" s="100"/>
      <c r="AA727" s="100"/>
      <c r="AB727" s="100"/>
      <c r="AC727" s="100"/>
      <c r="AD727" s="100"/>
      <c r="AE727" s="100"/>
      <c r="AR727" s="184" t="s">
        <v>129</v>
      </c>
      <c r="AT727" s="184" t="s">
        <v>125</v>
      </c>
      <c r="AU727" s="184" t="s">
        <v>82</v>
      </c>
      <c r="AY727" s="88" t="s">
        <v>124</v>
      </c>
      <c r="BE727" s="185">
        <f>IF(N727="základní",J727,0)</f>
        <v>0</v>
      </c>
      <c r="BF727" s="185">
        <f>IF(N727="snížená",J727,0)</f>
        <v>0</v>
      </c>
      <c r="BG727" s="185">
        <f>IF(N727="zákl. přenesená",J727,0)</f>
        <v>0</v>
      </c>
      <c r="BH727" s="185">
        <f>IF(N727="sníž. přenesená",J727,0)</f>
        <v>0</v>
      </c>
      <c r="BI727" s="185">
        <f>IF(N727="nulová",J727,0)</f>
        <v>0</v>
      </c>
      <c r="BJ727" s="88" t="s">
        <v>80</v>
      </c>
      <c r="BK727" s="185">
        <f>ROUND(I727*H727,2)</f>
        <v>0</v>
      </c>
      <c r="BL727" s="88" t="s">
        <v>129</v>
      </c>
      <c r="BM727" s="184" t="s">
        <v>2128</v>
      </c>
    </row>
    <row r="728" spans="1:65" s="192" customFormat="1" x14ac:dyDescent="0.2">
      <c r="B728" s="193"/>
      <c r="D728" s="186" t="s">
        <v>131</v>
      </c>
      <c r="E728" s="194" t="s">
        <v>1</v>
      </c>
      <c r="F728" s="195" t="s">
        <v>2109</v>
      </c>
      <c r="H728" s="196">
        <v>22.198</v>
      </c>
      <c r="L728" s="193"/>
      <c r="M728" s="197"/>
      <c r="N728" s="198"/>
      <c r="O728" s="198"/>
      <c r="P728" s="198"/>
      <c r="Q728" s="198"/>
      <c r="R728" s="198"/>
      <c r="S728" s="198"/>
      <c r="T728" s="199"/>
      <c r="AT728" s="194" t="s">
        <v>131</v>
      </c>
      <c r="AU728" s="194" t="s">
        <v>82</v>
      </c>
      <c r="AV728" s="192" t="s">
        <v>82</v>
      </c>
      <c r="AW728" s="192" t="s">
        <v>28</v>
      </c>
      <c r="AX728" s="192" t="s">
        <v>80</v>
      </c>
      <c r="AY728" s="194" t="s">
        <v>124</v>
      </c>
    </row>
    <row r="729" spans="1:65" s="99" customFormat="1" ht="16.5" customHeight="1" x14ac:dyDescent="0.2">
      <c r="A729" s="100"/>
      <c r="B729" s="97"/>
      <c r="C729" s="173" t="s">
        <v>1107</v>
      </c>
      <c r="D729" s="173" t="s">
        <v>125</v>
      </c>
      <c r="E729" s="174" t="s">
        <v>2129</v>
      </c>
      <c r="F729" s="175" t="s">
        <v>2130</v>
      </c>
      <c r="G729" s="176" t="s">
        <v>128</v>
      </c>
      <c r="H729" s="177">
        <v>8.6999999999999993</v>
      </c>
      <c r="I729" s="86">
        <v>0</v>
      </c>
      <c r="J729" s="178">
        <f>ROUND(I729*H729,2)</f>
        <v>0</v>
      </c>
      <c r="K729" s="179"/>
      <c r="L729" s="97"/>
      <c r="M729" s="180" t="s">
        <v>1</v>
      </c>
      <c r="N729" s="181" t="s">
        <v>37</v>
      </c>
      <c r="O729" s="182">
        <v>0.14799999999999999</v>
      </c>
      <c r="P729" s="182">
        <f>O729*H729</f>
        <v>1.2875999999999999</v>
      </c>
      <c r="Q729" s="182">
        <v>2.5999999999999998E-4</v>
      </c>
      <c r="R729" s="182">
        <f>Q729*H729</f>
        <v>2.2619999999999997E-3</v>
      </c>
      <c r="S729" s="182">
        <v>0</v>
      </c>
      <c r="T729" s="183">
        <f>S729*H729</f>
        <v>0</v>
      </c>
      <c r="U729" s="100"/>
      <c r="V729" s="100"/>
      <c r="W729" s="100"/>
      <c r="X729" s="100"/>
      <c r="Y729" s="100"/>
      <c r="Z729" s="100"/>
      <c r="AA729" s="100"/>
      <c r="AB729" s="100"/>
      <c r="AC729" s="100"/>
      <c r="AD729" s="100"/>
      <c r="AE729" s="100"/>
      <c r="AR729" s="184" t="s">
        <v>129</v>
      </c>
      <c r="AT729" s="184" t="s">
        <v>125</v>
      </c>
      <c r="AU729" s="184" t="s">
        <v>82</v>
      </c>
      <c r="AY729" s="88" t="s">
        <v>124</v>
      </c>
      <c r="BE729" s="185">
        <f>IF(N729="základní",J729,0)</f>
        <v>0</v>
      </c>
      <c r="BF729" s="185">
        <f>IF(N729="snížená",J729,0)</f>
        <v>0</v>
      </c>
      <c r="BG729" s="185">
        <f>IF(N729="zákl. přenesená",J729,0)</f>
        <v>0</v>
      </c>
      <c r="BH729" s="185">
        <f>IF(N729="sníž. přenesená",J729,0)</f>
        <v>0</v>
      </c>
      <c r="BI729" s="185">
        <f>IF(N729="nulová",J729,0)</f>
        <v>0</v>
      </c>
      <c r="BJ729" s="88" t="s">
        <v>80</v>
      </c>
      <c r="BK729" s="185">
        <f>ROUND(I729*H729,2)</f>
        <v>0</v>
      </c>
      <c r="BL729" s="88" t="s">
        <v>129</v>
      </c>
      <c r="BM729" s="184" t="s">
        <v>2131</v>
      </c>
    </row>
    <row r="730" spans="1:65" s="192" customFormat="1" x14ac:dyDescent="0.2">
      <c r="B730" s="193"/>
      <c r="D730" s="186" t="s">
        <v>131</v>
      </c>
      <c r="E730" s="194" t="s">
        <v>1</v>
      </c>
      <c r="F730" s="195" t="s">
        <v>2132</v>
      </c>
      <c r="H730" s="196">
        <v>8.6999999999999993</v>
      </c>
      <c r="L730" s="193"/>
      <c r="M730" s="197"/>
      <c r="N730" s="198"/>
      <c r="O730" s="198"/>
      <c r="P730" s="198"/>
      <c r="Q730" s="198"/>
      <c r="R730" s="198"/>
      <c r="S730" s="198"/>
      <c r="T730" s="199"/>
      <c r="AT730" s="194" t="s">
        <v>131</v>
      </c>
      <c r="AU730" s="194" t="s">
        <v>82</v>
      </c>
      <c r="AV730" s="192" t="s">
        <v>82</v>
      </c>
      <c r="AW730" s="192" t="s">
        <v>28</v>
      </c>
      <c r="AX730" s="192" t="s">
        <v>80</v>
      </c>
      <c r="AY730" s="194" t="s">
        <v>124</v>
      </c>
    </row>
    <row r="731" spans="1:65" s="99" customFormat="1" ht="16.5" customHeight="1" x14ac:dyDescent="0.2">
      <c r="A731" s="100"/>
      <c r="B731" s="97"/>
      <c r="C731" s="173" t="s">
        <v>1109</v>
      </c>
      <c r="D731" s="173" t="s">
        <v>125</v>
      </c>
      <c r="E731" s="174" t="s">
        <v>2133</v>
      </c>
      <c r="F731" s="175" t="s">
        <v>2134</v>
      </c>
      <c r="G731" s="176" t="s">
        <v>128</v>
      </c>
      <c r="H731" s="177">
        <v>30.898</v>
      </c>
      <c r="I731" s="86">
        <v>0</v>
      </c>
      <c r="J731" s="178">
        <f>ROUND(I731*H731,2)</f>
        <v>0</v>
      </c>
      <c r="K731" s="179"/>
      <c r="L731" s="97"/>
      <c r="M731" s="180" t="s">
        <v>1</v>
      </c>
      <c r="N731" s="181" t="s">
        <v>37</v>
      </c>
      <c r="O731" s="182">
        <v>0.105</v>
      </c>
      <c r="P731" s="182">
        <f>O731*H731</f>
        <v>3.2442899999999999</v>
      </c>
      <c r="Q731" s="182">
        <v>3.3E-4</v>
      </c>
      <c r="R731" s="182">
        <f>Q731*H731</f>
        <v>1.019634E-2</v>
      </c>
      <c r="S731" s="182">
        <v>0</v>
      </c>
      <c r="T731" s="183">
        <f>S731*H731</f>
        <v>0</v>
      </c>
      <c r="U731" s="100"/>
      <c r="V731" s="100"/>
      <c r="W731" s="100"/>
      <c r="X731" s="100"/>
      <c r="Y731" s="100"/>
      <c r="Z731" s="100"/>
      <c r="AA731" s="100"/>
      <c r="AB731" s="100"/>
      <c r="AC731" s="100"/>
      <c r="AD731" s="100"/>
      <c r="AE731" s="100"/>
      <c r="AR731" s="184" t="s">
        <v>129</v>
      </c>
      <c r="AT731" s="184" t="s">
        <v>125</v>
      </c>
      <c r="AU731" s="184" t="s">
        <v>82</v>
      </c>
      <c r="AY731" s="88" t="s">
        <v>124</v>
      </c>
      <c r="BE731" s="185">
        <f>IF(N731="základní",J731,0)</f>
        <v>0</v>
      </c>
      <c r="BF731" s="185">
        <f>IF(N731="snížená",J731,0)</f>
        <v>0</v>
      </c>
      <c r="BG731" s="185">
        <f>IF(N731="zákl. přenesená",J731,0)</f>
        <v>0</v>
      </c>
      <c r="BH731" s="185">
        <f>IF(N731="sníž. přenesená",J731,0)</f>
        <v>0</v>
      </c>
      <c r="BI731" s="185">
        <f>IF(N731="nulová",J731,0)</f>
        <v>0</v>
      </c>
      <c r="BJ731" s="88" t="s">
        <v>80</v>
      </c>
      <c r="BK731" s="185">
        <f>ROUND(I731*H731,2)</f>
        <v>0</v>
      </c>
      <c r="BL731" s="88" t="s">
        <v>129</v>
      </c>
      <c r="BM731" s="184" t="s">
        <v>2135</v>
      </c>
    </row>
    <row r="732" spans="1:65" s="192" customFormat="1" x14ac:dyDescent="0.2">
      <c r="B732" s="193"/>
      <c r="D732" s="186" t="s">
        <v>131</v>
      </c>
      <c r="E732" s="194" t="s">
        <v>1</v>
      </c>
      <c r="F732" s="195" t="s">
        <v>2125</v>
      </c>
      <c r="H732" s="196">
        <v>30.898</v>
      </c>
      <c r="L732" s="193"/>
      <c r="M732" s="197"/>
      <c r="N732" s="198"/>
      <c r="O732" s="198"/>
      <c r="P732" s="198"/>
      <c r="Q732" s="198"/>
      <c r="R732" s="198"/>
      <c r="S732" s="198"/>
      <c r="T732" s="199"/>
      <c r="AT732" s="194" t="s">
        <v>131</v>
      </c>
      <c r="AU732" s="194" t="s">
        <v>82</v>
      </c>
      <c r="AV732" s="192" t="s">
        <v>82</v>
      </c>
      <c r="AW732" s="192" t="s">
        <v>28</v>
      </c>
      <c r="AX732" s="192" t="s">
        <v>80</v>
      </c>
      <c r="AY732" s="194" t="s">
        <v>124</v>
      </c>
    </row>
    <row r="733" spans="1:65" s="99" customFormat="1" ht="16.5" customHeight="1" x14ac:dyDescent="0.2">
      <c r="A733" s="100"/>
      <c r="B733" s="97"/>
      <c r="C733" s="173" t="s">
        <v>1112</v>
      </c>
      <c r="D733" s="173" t="s">
        <v>125</v>
      </c>
      <c r="E733" s="174" t="s">
        <v>2136</v>
      </c>
      <c r="F733" s="175" t="s">
        <v>2137</v>
      </c>
      <c r="G733" s="176" t="s">
        <v>181</v>
      </c>
      <c r="H733" s="177">
        <v>0.435</v>
      </c>
      <c r="I733" s="86">
        <v>0</v>
      </c>
      <c r="J733" s="178">
        <f>ROUND(I733*H733,2)</f>
        <v>0</v>
      </c>
      <c r="K733" s="179"/>
      <c r="L733" s="97"/>
      <c r="M733" s="180" t="s">
        <v>1</v>
      </c>
      <c r="N733" s="181" t="s">
        <v>37</v>
      </c>
      <c r="O733" s="182">
        <v>3.2130000000000001</v>
      </c>
      <c r="P733" s="182">
        <f>O733*H733</f>
        <v>1.3976550000000001</v>
      </c>
      <c r="Q733" s="182">
        <v>2.2563399999999998</v>
      </c>
      <c r="R733" s="182">
        <f>Q733*H733</f>
        <v>0.98150789999999988</v>
      </c>
      <c r="S733" s="182">
        <v>0</v>
      </c>
      <c r="T733" s="183">
        <f>S733*H733</f>
        <v>0</v>
      </c>
      <c r="U733" s="100"/>
      <c r="V733" s="100"/>
      <c r="W733" s="100"/>
      <c r="X733" s="100"/>
      <c r="Y733" s="100"/>
      <c r="Z733" s="100"/>
      <c r="AA733" s="100"/>
      <c r="AB733" s="100"/>
      <c r="AC733" s="100"/>
      <c r="AD733" s="100"/>
      <c r="AE733" s="100"/>
      <c r="AR733" s="184" t="s">
        <v>129</v>
      </c>
      <c r="AT733" s="184" t="s">
        <v>125</v>
      </c>
      <c r="AU733" s="184" t="s">
        <v>82</v>
      </c>
      <c r="AY733" s="88" t="s">
        <v>124</v>
      </c>
      <c r="BE733" s="185">
        <f>IF(N733="základní",J733,0)</f>
        <v>0</v>
      </c>
      <c r="BF733" s="185">
        <f>IF(N733="snížená",J733,0)</f>
        <v>0</v>
      </c>
      <c r="BG733" s="185">
        <f>IF(N733="zákl. přenesená",J733,0)</f>
        <v>0</v>
      </c>
      <c r="BH733" s="185">
        <f>IF(N733="sníž. přenesená",J733,0)</f>
        <v>0</v>
      </c>
      <c r="BI733" s="185">
        <f>IF(N733="nulová",J733,0)</f>
        <v>0</v>
      </c>
      <c r="BJ733" s="88" t="s">
        <v>80</v>
      </c>
      <c r="BK733" s="185">
        <f>ROUND(I733*H733,2)</f>
        <v>0</v>
      </c>
      <c r="BL733" s="88" t="s">
        <v>129</v>
      </c>
      <c r="BM733" s="184" t="s">
        <v>2138</v>
      </c>
    </row>
    <row r="734" spans="1:65" s="192" customFormat="1" x14ac:dyDescent="0.2">
      <c r="B734" s="193"/>
      <c r="D734" s="186" t="s">
        <v>131</v>
      </c>
      <c r="E734" s="194" t="s">
        <v>1</v>
      </c>
      <c r="F734" s="195" t="s">
        <v>2139</v>
      </c>
      <c r="H734" s="196">
        <v>0.435</v>
      </c>
      <c r="L734" s="193"/>
      <c r="M734" s="197"/>
      <c r="N734" s="198"/>
      <c r="O734" s="198"/>
      <c r="P734" s="198"/>
      <c r="Q734" s="198"/>
      <c r="R734" s="198"/>
      <c r="S734" s="198"/>
      <c r="T734" s="199"/>
      <c r="AT734" s="194" t="s">
        <v>131</v>
      </c>
      <c r="AU734" s="194" t="s">
        <v>82</v>
      </c>
      <c r="AV734" s="192" t="s">
        <v>82</v>
      </c>
      <c r="AW734" s="192" t="s">
        <v>28</v>
      </c>
      <c r="AX734" s="192" t="s">
        <v>80</v>
      </c>
      <c r="AY734" s="194" t="s">
        <v>124</v>
      </c>
    </row>
    <row r="735" spans="1:65" s="99" customFormat="1" ht="16.5" customHeight="1" x14ac:dyDescent="0.2">
      <c r="A735" s="100"/>
      <c r="B735" s="97"/>
      <c r="C735" s="173" t="s">
        <v>1114</v>
      </c>
      <c r="D735" s="173" t="s">
        <v>125</v>
      </c>
      <c r="E735" s="174" t="s">
        <v>2140</v>
      </c>
      <c r="F735" s="175" t="s">
        <v>2141</v>
      </c>
      <c r="G735" s="176" t="s">
        <v>128</v>
      </c>
      <c r="H735" s="177">
        <v>8.6999999999999993</v>
      </c>
      <c r="I735" s="86">
        <v>0</v>
      </c>
      <c r="J735" s="178">
        <f>ROUND(I735*H735,2)</f>
        <v>0</v>
      </c>
      <c r="K735" s="179"/>
      <c r="L735" s="97"/>
      <c r="M735" s="180" t="s">
        <v>1</v>
      </c>
      <c r="N735" s="181" t="s">
        <v>37</v>
      </c>
      <c r="O735" s="182">
        <v>0.21099999999999999</v>
      </c>
      <c r="P735" s="182">
        <f>O735*H735</f>
        <v>1.8356999999999999</v>
      </c>
      <c r="Q735" s="182">
        <v>5.0000000000000001E-4</v>
      </c>
      <c r="R735" s="182">
        <f>Q735*H735</f>
        <v>4.3499999999999997E-3</v>
      </c>
      <c r="S735" s="182">
        <v>0</v>
      </c>
      <c r="T735" s="183">
        <f>S735*H735</f>
        <v>0</v>
      </c>
      <c r="U735" s="100"/>
      <c r="V735" s="100"/>
      <c r="W735" s="100"/>
      <c r="X735" s="100"/>
      <c r="Y735" s="100"/>
      <c r="Z735" s="100"/>
      <c r="AA735" s="100"/>
      <c r="AB735" s="100"/>
      <c r="AC735" s="100"/>
      <c r="AD735" s="100"/>
      <c r="AE735" s="100"/>
      <c r="AR735" s="184" t="s">
        <v>129</v>
      </c>
      <c r="AT735" s="184" t="s">
        <v>125</v>
      </c>
      <c r="AU735" s="184" t="s">
        <v>82</v>
      </c>
      <c r="AY735" s="88" t="s">
        <v>124</v>
      </c>
      <c r="BE735" s="185">
        <f>IF(N735="základní",J735,0)</f>
        <v>0</v>
      </c>
      <c r="BF735" s="185">
        <f>IF(N735="snížená",J735,0)</f>
        <v>0</v>
      </c>
      <c r="BG735" s="185">
        <f>IF(N735="zákl. přenesená",J735,0)</f>
        <v>0</v>
      </c>
      <c r="BH735" s="185">
        <f>IF(N735="sníž. přenesená",J735,0)</f>
        <v>0</v>
      </c>
      <c r="BI735" s="185">
        <f>IF(N735="nulová",J735,0)</f>
        <v>0</v>
      </c>
      <c r="BJ735" s="88" t="s">
        <v>80</v>
      </c>
      <c r="BK735" s="185">
        <f>ROUND(I735*H735,2)</f>
        <v>0</v>
      </c>
      <c r="BL735" s="88" t="s">
        <v>129</v>
      </c>
      <c r="BM735" s="184" t="s">
        <v>2142</v>
      </c>
    </row>
    <row r="736" spans="1:65" s="192" customFormat="1" x14ac:dyDescent="0.2">
      <c r="B736" s="193"/>
      <c r="D736" s="186" t="s">
        <v>131</v>
      </c>
      <c r="E736" s="194" t="s">
        <v>1</v>
      </c>
      <c r="F736" s="195" t="s">
        <v>2132</v>
      </c>
      <c r="H736" s="196">
        <v>8.6999999999999993</v>
      </c>
      <c r="L736" s="193"/>
      <c r="M736" s="197"/>
      <c r="N736" s="198"/>
      <c r="O736" s="198"/>
      <c r="P736" s="198"/>
      <c r="Q736" s="198"/>
      <c r="R736" s="198"/>
      <c r="S736" s="198"/>
      <c r="T736" s="199"/>
      <c r="AT736" s="194" t="s">
        <v>131</v>
      </c>
      <c r="AU736" s="194" t="s">
        <v>82</v>
      </c>
      <c r="AV736" s="192" t="s">
        <v>82</v>
      </c>
      <c r="AW736" s="192" t="s">
        <v>28</v>
      </c>
      <c r="AX736" s="192" t="s">
        <v>80</v>
      </c>
      <c r="AY736" s="194" t="s">
        <v>124</v>
      </c>
    </row>
    <row r="737" spans="1:65" s="99" customFormat="1" ht="21.75" customHeight="1" x14ac:dyDescent="0.2">
      <c r="A737" s="100"/>
      <c r="B737" s="97"/>
      <c r="C737" s="173" t="s">
        <v>1117</v>
      </c>
      <c r="D737" s="173" t="s">
        <v>125</v>
      </c>
      <c r="E737" s="174" t="s">
        <v>2143</v>
      </c>
      <c r="F737" s="175" t="s">
        <v>2144</v>
      </c>
      <c r="G737" s="176" t="s">
        <v>128</v>
      </c>
      <c r="H737" s="177">
        <v>8.6999999999999993</v>
      </c>
      <c r="I737" s="86">
        <v>0</v>
      </c>
      <c r="J737" s="178">
        <f>ROUND(I737*H737,2)</f>
        <v>0</v>
      </c>
      <c r="K737" s="179"/>
      <c r="L737" s="97"/>
      <c r="M737" s="180" t="s">
        <v>1</v>
      </c>
      <c r="N737" s="181" t="s">
        <v>37</v>
      </c>
      <c r="O737" s="182">
        <v>0.09</v>
      </c>
      <c r="P737" s="182">
        <f>O737*H737</f>
        <v>0.78299999999999992</v>
      </c>
      <c r="Q737" s="182">
        <v>2.5000000000000001E-3</v>
      </c>
      <c r="R737" s="182">
        <f>Q737*H737</f>
        <v>2.1749999999999999E-2</v>
      </c>
      <c r="S737" s="182">
        <v>0</v>
      </c>
      <c r="T737" s="183">
        <f>S737*H737</f>
        <v>0</v>
      </c>
      <c r="U737" s="100"/>
      <c r="V737" s="100"/>
      <c r="W737" s="100"/>
      <c r="X737" s="100"/>
      <c r="Y737" s="100"/>
      <c r="Z737" s="100"/>
      <c r="AA737" s="100"/>
      <c r="AB737" s="100"/>
      <c r="AC737" s="100"/>
      <c r="AD737" s="100"/>
      <c r="AE737" s="100"/>
      <c r="AR737" s="184" t="s">
        <v>217</v>
      </c>
      <c r="AT737" s="184" t="s">
        <v>125</v>
      </c>
      <c r="AU737" s="184" t="s">
        <v>82</v>
      </c>
      <c r="AY737" s="88" t="s">
        <v>124</v>
      </c>
      <c r="BE737" s="185">
        <f>IF(N737="základní",J737,0)</f>
        <v>0</v>
      </c>
      <c r="BF737" s="185">
        <f>IF(N737="snížená",J737,0)</f>
        <v>0</v>
      </c>
      <c r="BG737" s="185">
        <f>IF(N737="zákl. přenesená",J737,0)</f>
        <v>0</v>
      </c>
      <c r="BH737" s="185">
        <f>IF(N737="sníž. přenesená",J737,0)</f>
        <v>0</v>
      </c>
      <c r="BI737" s="185">
        <f>IF(N737="nulová",J737,0)</f>
        <v>0</v>
      </c>
      <c r="BJ737" s="88" t="s">
        <v>80</v>
      </c>
      <c r="BK737" s="185">
        <f>ROUND(I737*H737,2)</f>
        <v>0</v>
      </c>
      <c r="BL737" s="88" t="s">
        <v>217</v>
      </c>
      <c r="BM737" s="184" t="s">
        <v>2145</v>
      </c>
    </row>
    <row r="738" spans="1:65" s="192" customFormat="1" x14ac:dyDescent="0.2">
      <c r="B738" s="193"/>
      <c r="D738" s="186" t="s">
        <v>131</v>
      </c>
      <c r="E738" s="194" t="s">
        <v>1</v>
      </c>
      <c r="F738" s="195" t="s">
        <v>2132</v>
      </c>
      <c r="H738" s="196">
        <v>8.6999999999999993</v>
      </c>
      <c r="L738" s="193"/>
      <c r="M738" s="197"/>
      <c r="N738" s="198"/>
      <c r="O738" s="198"/>
      <c r="P738" s="198"/>
      <c r="Q738" s="198"/>
      <c r="R738" s="198"/>
      <c r="S738" s="198"/>
      <c r="T738" s="199"/>
      <c r="AT738" s="194" t="s">
        <v>131</v>
      </c>
      <c r="AU738" s="194" t="s">
        <v>82</v>
      </c>
      <c r="AV738" s="192" t="s">
        <v>82</v>
      </c>
      <c r="AW738" s="192" t="s">
        <v>28</v>
      </c>
      <c r="AX738" s="192" t="s">
        <v>80</v>
      </c>
      <c r="AY738" s="194" t="s">
        <v>124</v>
      </c>
    </row>
    <row r="739" spans="1:65" s="99" customFormat="1" ht="21.75" customHeight="1" x14ac:dyDescent="0.2">
      <c r="A739" s="100"/>
      <c r="B739" s="97"/>
      <c r="C739" s="173" t="s">
        <v>1120</v>
      </c>
      <c r="D739" s="173" t="s">
        <v>125</v>
      </c>
      <c r="E739" s="174" t="s">
        <v>756</v>
      </c>
      <c r="F739" s="175" t="s">
        <v>757</v>
      </c>
      <c r="G739" s="176" t="s">
        <v>181</v>
      </c>
      <c r="H739" s="177">
        <v>4.7670000000000003</v>
      </c>
      <c r="I739" s="86">
        <v>0</v>
      </c>
      <c r="J739" s="178">
        <f>ROUND(I739*H739,2)</f>
        <v>0</v>
      </c>
      <c r="K739" s="179"/>
      <c r="L739" s="97"/>
      <c r="M739" s="180" t="s">
        <v>1</v>
      </c>
      <c r="N739" s="181" t="s">
        <v>37</v>
      </c>
      <c r="O739" s="182">
        <v>0.32800000000000001</v>
      </c>
      <c r="P739" s="182">
        <f>O739*H739</f>
        <v>1.5635760000000001</v>
      </c>
      <c r="Q739" s="182">
        <v>0</v>
      </c>
      <c r="R739" s="182">
        <f>Q739*H739</f>
        <v>0</v>
      </c>
      <c r="S739" s="182">
        <v>0</v>
      </c>
      <c r="T739" s="183">
        <f>S739*H739</f>
        <v>0</v>
      </c>
      <c r="U739" s="100"/>
      <c r="V739" s="100"/>
      <c r="W739" s="100"/>
      <c r="X739" s="100"/>
      <c r="Y739" s="100"/>
      <c r="Z739" s="100"/>
      <c r="AA739" s="100"/>
      <c r="AB739" s="100"/>
      <c r="AC739" s="100"/>
      <c r="AD739" s="100"/>
      <c r="AE739" s="100"/>
      <c r="AR739" s="184" t="s">
        <v>129</v>
      </c>
      <c r="AT739" s="184" t="s">
        <v>125</v>
      </c>
      <c r="AU739" s="184" t="s">
        <v>82</v>
      </c>
      <c r="AY739" s="88" t="s">
        <v>124</v>
      </c>
      <c r="BE739" s="185">
        <f>IF(N739="základní",J739,0)</f>
        <v>0</v>
      </c>
      <c r="BF739" s="185">
        <f>IF(N739="snížená",J739,0)</f>
        <v>0</v>
      </c>
      <c r="BG739" s="185">
        <f>IF(N739="zákl. přenesená",J739,0)</f>
        <v>0</v>
      </c>
      <c r="BH739" s="185">
        <f>IF(N739="sníž. přenesená",J739,0)</f>
        <v>0</v>
      </c>
      <c r="BI739" s="185">
        <f>IF(N739="nulová",J739,0)</f>
        <v>0</v>
      </c>
      <c r="BJ739" s="88" t="s">
        <v>80</v>
      </c>
      <c r="BK739" s="185">
        <f>ROUND(I739*H739,2)</f>
        <v>0</v>
      </c>
      <c r="BL739" s="88" t="s">
        <v>129</v>
      </c>
      <c r="BM739" s="184" t="s">
        <v>2146</v>
      </c>
    </row>
    <row r="740" spans="1:65" s="192" customFormat="1" x14ac:dyDescent="0.2">
      <c r="B740" s="193"/>
      <c r="D740" s="186" t="s">
        <v>131</v>
      </c>
      <c r="E740" s="194" t="s">
        <v>1</v>
      </c>
      <c r="F740" s="195" t="s">
        <v>2147</v>
      </c>
      <c r="H740" s="196">
        <v>3.173</v>
      </c>
      <c r="L740" s="193"/>
      <c r="M740" s="197"/>
      <c r="N740" s="198"/>
      <c r="O740" s="198"/>
      <c r="P740" s="198"/>
      <c r="Q740" s="198"/>
      <c r="R740" s="198"/>
      <c r="S740" s="198"/>
      <c r="T740" s="199"/>
      <c r="AT740" s="194" t="s">
        <v>131</v>
      </c>
      <c r="AU740" s="194" t="s">
        <v>82</v>
      </c>
      <c r="AV740" s="192" t="s">
        <v>82</v>
      </c>
      <c r="AW740" s="192" t="s">
        <v>28</v>
      </c>
      <c r="AX740" s="192" t="s">
        <v>72</v>
      </c>
      <c r="AY740" s="194" t="s">
        <v>124</v>
      </c>
    </row>
    <row r="741" spans="1:65" s="192" customFormat="1" x14ac:dyDescent="0.2">
      <c r="B741" s="193"/>
      <c r="D741" s="186" t="s">
        <v>131</v>
      </c>
      <c r="E741" s="194" t="s">
        <v>1</v>
      </c>
      <c r="F741" s="195" t="s">
        <v>2148</v>
      </c>
      <c r="H741" s="196">
        <v>1.5940000000000001</v>
      </c>
      <c r="L741" s="193"/>
      <c r="M741" s="197"/>
      <c r="N741" s="198"/>
      <c r="O741" s="198"/>
      <c r="P741" s="198"/>
      <c r="Q741" s="198"/>
      <c r="R741" s="198"/>
      <c r="S741" s="198"/>
      <c r="T741" s="199"/>
      <c r="AT741" s="194" t="s">
        <v>131</v>
      </c>
      <c r="AU741" s="194" t="s">
        <v>82</v>
      </c>
      <c r="AV741" s="192" t="s">
        <v>82</v>
      </c>
      <c r="AW741" s="192" t="s">
        <v>28</v>
      </c>
      <c r="AX741" s="192" t="s">
        <v>72</v>
      </c>
      <c r="AY741" s="194" t="s">
        <v>124</v>
      </c>
    </row>
    <row r="742" spans="1:65" s="210" customFormat="1" x14ac:dyDescent="0.2">
      <c r="B742" s="211"/>
      <c r="D742" s="186" t="s">
        <v>131</v>
      </c>
      <c r="E742" s="212" t="s">
        <v>1</v>
      </c>
      <c r="F742" s="213" t="s">
        <v>140</v>
      </c>
      <c r="H742" s="214">
        <v>4.7670000000000003</v>
      </c>
      <c r="L742" s="211"/>
      <c r="M742" s="215"/>
      <c r="N742" s="216"/>
      <c r="O742" s="216"/>
      <c r="P742" s="216"/>
      <c r="Q742" s="216"/>
      <c r="R742" s="216"/>
      <c r="S742" s="216"/>
      <c r="T742" s="217"/>
      <c r="AT742" s="212" t="s">
        <v>131</v>
      </c>
      <c r="AU742" s="212" t="s">
        <v>82</v>
      </c>
      <c r="AV742" s="210" t="s">
        <v>129</v>
      </c>
      <c r="AW742" s="210" t="s">
        <v>28</v>
      </c>
      <c r="AX742" s="210" t="s">
        <v>80</v>
      </c>
      <c r="AY742" s="212" t="s">
        <v>124</v>
      </c>
    </row>
    <row r="743" spans="1:65" s="99" customFormat="1" ht="21.75" customHeight="1" x14ac:dyDescent="0.2">
      <c r="A743" s="100"/>
      <c r="B743" s="97"/>
      <c r="C743" s="173" t="s">
        <v>1123</v>
      </c>
      <c r="D743" s="173" t="s">
        <v>125</v>
      </c>
      <c r="E743" s="174" t="s">
        <v>2149</v>
      </c>
      <c r="F743" s="175" t="s">
        <v>2150</v>
      </c>
      <c r="G743" s="176" t="s">
        <v>185</v>
      </c>
      <c r="H743" s="177">
        <v>14.34</v>
      </c>
      <c r="I743" s="86">
        <v>0</v>
      </c>
      <c r="J743" s="178">
        <f>ROUND(I743*H743,2)</f>
        <v>0</v>
      </c>
      <c r="K743" s="179"/>
      <c r="L743" s="97"/>
      <c r="M743" s="180" t="s">
        <v>1</v>
      </c>
      <c r="N743" s="181" t="s">
        <v>37</v>
      </c>
      <c r="O743" s="182">
        <v>0.27100000000000002</v>
      </c>
      <c r="P743" s="182">
        <f>O743*H743</f>
        <v>3.8861400000000001</v>
      </c>
      <c r="Q743" s="182">
        <v>5.6000000000000001E-2</v>
      </c>
      <c r="R743" s="182">
        <f>Q743*H743</f>
        <v>0.80303999999999998</v>
      </c>
      <c r="S743" s="182">
        <v>0</v>
      </c>
      <c r="T743" s="183">
        <f>S743*H743</f>
        <v>0</v>
      </c>
      <c r="U743" s="100"/>
      <c r="V743" s="100"/>
      <c r="W743" s="100"/>
      <c r="X743" s="100"/>
      <c r="Y743" s="100"/>
      <c r="Z743" s="100"/>
      <c r="AA743" s="100"/>
      <c r="AB743" s="100"/>
      <c r="AC743" s="100"/>
      <c r="AD743" s="100"/>
      <c r="AE743" s="100"/>
      <c r="AR743" s="184" t="s">
        <v>217</v>
      </c>
      <c r="AT743" s="184" t="s">
        <v>125</v>
      </c>
      <c r="AU743" s="184" t="s">
        <v>82</v>
      </c>
      <c r="AY743" s="88" t="s">
        <v>124</v>
      </c>
      <c r="BE743" s="185">
        <f>IF(N743="základní",J743,0)</f>
        <v>0</v>
      </c>
      <c r="BF743" s="185">
        <f>IF(N743="snížená",J743,0)</f>
        <v>0</v>
      </c>
      <c r="BG743" s="185">
        <f>IF(N743="zákl. přenesená",J743,0)</f>
        <v>0</v>
      </c>
      <c r="BH743" s="185">
        <f>IF(N743="sníž. přenesená",J743,0)</f>
        <v>0</v>
      </c>
      <c r="BI743" s="185">
        <f>IF(N743="nulová",J743,0)</f>
        <v>0</v>
      </c>
      <c r="BJ743" s="88" t="s">
        <v>80</v>
      </c>
      <c r="BK743" s="185">
        <f>ROUND(I743*H743,2)</f>
        <v>0</v>
      </c>
      <c r="BL743" s="88" t="s">
        <v>217</v>
      </c>
      <c r="BM743" s="184" t="s">
        <v>2151</v>
      </c>
    </row>
    <row r="744" spans="1:65" s="192" customFormat="1" x14ac:dyDescent="0.2">
      <c r="B744" s="193"/>
      <c r="D744" s="186" t="s">
        <v>131</v>
      </c>
      <c r="E744" s="194" t="s">
        <v>1</v>
      </c>
      <c r="F744" s="195" t="s">
        <v>2152</v>
      </c>
      <c r="H744" s="196">
        <v>14.34</v>
      </c>
      <c r="L744" s="193"/>
      <c r="M744" s="197"/>
      <c r="N744" s="198"/>
      <c r="O744" s="198"/>
      <c r="P744" s="198"/>
      <c r="Q744" s="198"/>
      <c r="R744" s="198"/>
      <c r="S744" s="198"/>
      <c r="T744" s="199"/>
      <c r="AT744" s="194" t="s">
        <v>131</v>
      </c>
      <c r="AU744" s="194" t="s">
        <v>82</v>
      </c>
      <c r="AV744" s="192" t="s">
        <v>82</v>
      </c>
      <c r="AW744" s="192" t="s">
        <v>28</v>
      </c>
      <c r="AX744" s="192" t="s">
        <v>80</v>
      </c>
      <c r="AY744" s="194" t="s">
        <v>124</v>
      </c>
    </row>
    <row r="745" spans="1:65" s="99" customFormat="1" ht="16.5" customHeight="1" x14ac:dyDescent="0.2">
      <c r="A745" s="100"/>
      <c r="B745" s="97"/>
      <c r="C745" s="218" t="s">
        <v>1128</v>
      </c>
      <c r="D745" s="218" t="s">
        <v>467</v>
      </c>
      <c r="E745" s="219" t="s">
        <v>2153</v>
      </c>
      <c r="F745" s="220" t="s">
        <v>2154</v>
      </c>
      <c r="G745" s="221" t="s">
        <v>185</v>
      </c>
      <c r="H745" s="222">
        <v>14.34</v>
      </c>
      <c r="I745" s="231">
        <v>0</v>
      </c>
      <c r="J745" s="223">
        <f>ROUND(I745*H745,2)</f>
        <v>0</v>
      </c>
      <c r="K745" s="224"/>
      <c r="L745" s="225"/>
      <c r="M745" s="226" t="s">
        <v>1</v>
      </c>
      <c r="N745" s="227" t="s">
        <v>37</v>
      </c>
      <c r="O745" s="182">
        <v>0</v>
      </c>
      <c r="P745" s="182">
        <f>O745*H745</f>
        <v>0</v>
      </c>
      <c r="Q745" s="182">
        <v>2.8000000000000001E-2</v>
      </c>
      <c r="R745" s="182">
        <f>Q745*H745</f>
        <v>0.40151999999999999</v>
      </c>
      <c r="S745" s="182">
        <v>0</v>
      </c>
      <c r="T745" s="183">
        <f>S745*H745</f>
        <v>0</v>
      </c>
      <c r="U745" s="100"/>
      <c r="V745" s="100"/>
      <c r="W745" s="100"/>
      <c r="X745" s="100"/>
      <c r="Y745" s="100"/>
      <c r="Z745" s="100"/>
      <c r="AA745" s="100"/>
      <c r="AB745" s="100"/>
      <c r="AC745" s="100"/>
      <c r="AD745" s="100"/>
      <c r="AE745" s="100"/>
      <c r="AR745" s="184" t="s">
        <v>337</v>
      </c>
      <c r="AT745" s="184" t="s">
        <v>467</v>
      </c>
      <c r="AU745" s="184" t="s">
        <v>82</v>
      </c>
      <c r="AY745" s="88" t="s">
        <v>124</v>
      </c>
      <c r="BE745" s="185">
        <f>IF(N745="základní",J745,0)</f>
        <v>0</v>
      </c>
      <c r="BF745" s="185">
        <f>IF(N745="snížená",J745,0)</f>
        <v>0</v>
      </c>
      <c r="BG745" s="185">
        <f>IF(N745="zákl. přenesená",J745,0)</f>
        <v>0</v>
      </c>
      <c r="BH745" s="185">
        <f>IF(N745="sníž. přenesená",J745,0)</f>
        <v>0</v>
      </c>
      <c r="BI745" s="185">
        <f>IF(N745="nulová",J745,0)</f>
        <v>0</v>
      </c>
      <c r="BJ745" s="88" t="s">
        <v>80</v>
      </c>
      <c r="BK745" s="185">
        <f>ROUND(I745*H745,2)</f>
        <v>0</v>
      </c>
      <c r="BL745" s="88" t="s">
        <v>217</v>
      </c>
      <c r="BM745" s="184" t="s">
        <v>2155</v>
      </c>
    </row>
    <row r="746" spans="1:65" s="99" customFormat="1" ht="16.5" customHeight="1" x14ac:dyDescent="0.2">
      <c r="A746" s="100"/>
      <c r="B746" s="97"/>
      <c r="C746" s="173" t="s">
        <v>1132</v>
      </c>
      <c r="D746" s="173" t="s">
        <v>125</v>
      </c>
      <c r="E746" s="174" t="s">
        <v>2156</v>
      </c>
      <c r="F746" s="175" t="s">
        <v>2157</v>
      </c>
      <c r="G746" s="176" t="s">
        <v>554</v>
      </c>
      <c r="H746" s="177">
        <v>1</v>
      </c>
      <c r="I746" s="86">
        <v>0</v>
      </c>
      <c r="J746" s="178">
        <f>ROUND(I746*H746,2)</f>
        <v>0</v>
      </c>
      <c r="K746" s="179"/>
      <c r="L746" s="97"/>
      <c r="M746" s="180" t="s">
        <v>1</v>
      </c>
      <c r="N746" s="181" t="s">
        <v>37</v>
      </c>
      <c r="O746" s="182">
        <v>4.4000000000000004</v>
      </c>
      <c r="P746" s="182">
        <f>O746*H746</f>
        <v>4.4000000000000004</v>
      </c>
      <c r="Q746" s="182">
        <v>0</v>
      </c>
      <c r="R746" s="182">
        <f>Q746*H746</f>
        <v>0</v>
      </c>
      <c r="S746" s="182">
        <v>0</v>
      </c>
      <c r="T746" s="183">
        <f>S746*H746</f>
        <v>0</v>
      </c>
      <c r="U746" s="100"/>
      <c r="V746" s="100"/>
      <c r="W746" s="100"/>
      <c r="X746" s="100"/>
      <c r="Y746" s="100"/>
      <c r="Z746" s="100"/>
      <c r="AA746" s="100"/>
      <c r="AB746" s="100"/>
      <c r="AC746" s="100"/>
      <c r="AD746" s="100"/>
      <c r="AE746" s="100"/>
      <c r="AR746" s="184" t="s">
        <v>217</v>
      </c>
      <c r="AT746" s="184" t="s">
        <v>125</v>
      </c>
      <c r="AU746" s="184" t="s">
        <v>82</v>
      </c>
      <c r="AY746" s="88" t="s">
        <v>124</v>
      </c>
      <c r="BE746" s="185">
        <f>IF(N746="základní",J746,0)</f>
        <v>0</v>
      </c>
      <c r="BF746" s="185">
        <f>IF(N746="snížená",J746,0)</f>
        <v>0</v>
      </c>
      <c r="BG746" s="185">
        <f>IF(N746="zákl. přenesená",J746,0)</f>
        <v>0</v>
      </c>
      <c r="BH746" s="185">
        <f>IF(N746="sníž. přenesená",J746,0)</f>
        <v>0</v>
      </c>
      <c r="BI746" s="185">
        <f>IF(N746="nulová",J746,0)</f>
        <v>0</v>
      </c>
      <c r="BJ746" s="88" t="s">
        <v>80</v>
      </c>
      <c r="BK746" s="185">
        <f>ROUND(I746*H746,2)</f>
        <v>0</v>
      </c>
      <c r="BL746" s="88" t="s">
        <v>217</v>
      </c>
      <c r="BM746" s="184" t="s">
        <v>2158</v>
      </c>
    </row>
    <row r="747" spans="1:65" s="192" customFormat="1" x14ac:dyDescent="0.2">
      <c r="B747" s="193"/>
      <c r="D747" s="186" t="s">
        <v>131</v>
      </c>
      <c r="E747" s="194" t="s">
        <v>1</v>
      </c>
      <c r="F747" s="195" t="s">
        <v>80</v>
      </c>
      <c r="H747" s="196">
        <v>1</v>
      </c>
      <c r="L747" s="193"/>
      <c r="M747" s="197"/>
      <c r="N747" s="198"/>
      <c r="O747" s="198"/>
      <c r="P747" s="198"/>
      <c r="Q747" s="198"/>
      <c r="R747" s="198"/>
      <c r="S747" s="198"/>
      <c r="T747" s="199"/>
      <c r="AT747" s="194" t="s">
        <v>131</v>
      </c>
      <c r="AU747" s="194" t="s">
        <v>82</v>
      </c>
      <c r="AV747" s="192" t="s">
        <v>82</v>
      </c>
      <c r="AW747" s="192" t="s">
        <v>28</v>
      </c>
      <c r="AX747" s="192" t="s">
        <v>80</v>
      </c>
      <c r="AY747" s="194" t="s">
        <v>124</v>
      </c>
    </row>
    <row r="748" spans="1:65" s="99" customFormat="1" ht="16.5" customHeight="1" x14ac:dyDescent="0.2">
      <c r="A748" s="100"/>
      <c r="B748" s="97"/>
      <c r="C748" s="218" t="s">
        <v>1137</v>
      </c>
      <c r="D748" s="218" t="s">
        <v>467</v>
      </c>
      <c r="E748" s="219" t="s">
        <v>2159</v>
      </c>
      <c r="F748" s="220" t="s">
        <v>2160</v>
      </c>
      <c r="G748" s="221" t="s">
        <v>554</v>
      </c>
      <c r="H748" s="222">
        <v>1</v>
      </c>
      <c r="I748" s="231">
        <v>0</v>
      </c>
      <c r="J748" s="223">
        <f>ROUND(I748*H748,2)</f>
        <v>0</v>
      </c>
      <c r="K748" s="224"/>
      <c r="L748" s="225"/>
      <c r="M748" s="226" t="s">
        <v>1</v>
      </c>
      <c r="N748" s="227" t="s">
        <v>37</v>
      </c>
      <c r="O748" s="182">
        <v>0</v>
      </c>
      <c r="P748" s="182">
        <f>O748*H748</f>
        <v>0</v>
      </c>
      <c r="Q748" s="182">
        <v>6.7000000000000002E-3</v>
      </c>
      <c r="R748" s="182">
        <f>Q748*H748</f>
        <v>6.7000000000000002E-3</v>
      </c>
      <c r="S748" s="182">
        <v>0</v>
      </c>
      <c r="T748" s="183">
        <f>S748*H748</f>
        <v>0</v>
      </c>
      <c r="U748" s="100"/>
      <c r="V748" s="100"/>
      <c r="W748" s="100"/>
      <c r="X748" s="100"/>
      <c r="Y748" s="100"/>
      <c r="Z748" s="100"/>
      <c r="AA748" s="100"/>
      <c r="AB748" s="100"/>
      <c r="AC748" s="100"/>
      <c r="AD748" s="100"/>
      <c r="AE748" s="100"/>
      <c r="AR748" s="184" t="s">
        <v>337</v>
      </c>
      <c r="AT748" s="184" t="s">
        <v>467</v>
      </c>
      <c r="AU748" s="184" t="s">
        <v>82</v>
      </c>
      <c r="AY748" s="88" t="s">
        <v>124</v>
      </c>
      <c r="BE748" s="185">
        <f>IF(N748="základní",J748,0)</f>
        <v>0</v>
      </c>
      <c r="BF748" s="185">
        <f>IF(N748="snížená",J748,0)</f>
        <v>0</v>
      </c>
      <c r="BG748" s="185">
        <f>IF(N748="zákl. přenesená",J748,0)</f>
        <v>0</v>
      </c>
      <c r="BH748" s="185">
        <f>IF(N748="sníž. přenesená",J748,0)</f>
        <v>0</v>
      </c>
      <c r="BI748" s="185">
        <f>IF(N748="nulová",J748,0)</f>
        <v>0</v>
      </c>
      <c r="BJ748" s="88" t="s">
        <v>80</v>
      </c>
      <c r="BK748" s="185">
        <f>ROUND(I748*H748,2)</f>
        <v>0</v>
      </c>
      <c r="BL748" s="88" t="s">
        <v>217</v>
      </c>
      <c r="BM748" s="184" t="s">
        <v>2161</v>
      </c>
    </row>
    <row r="749" spans="1:65" s="99" customFormat="1" ht="21.75" customHeight="1" x14ac:dyDescent="0.2">
      <c r="A749" s="100"/>
      <c r="B749" s="97"/>
      <c r="C749" s="173" t="s">
        <v>1142</v>
      </c>
      <c r="D749" s="173" t="s">
        <v>125</v>
      </c>
      <c r="E749" s="174" t="s">
        <v>1203</v>
      </c>
      <c r="F749" s="175" t="s">
        <v>1204</v>
      </c>
      <c r="G749" s="176" t="s">
        <v>730</v>
      </c>
      <c r="H749" s="177">
        <v>18.5</v>
      </c>
      <c r="I749" s="86">
        <v>0</v>
      </c>
      <c r="J749" s="178">
        <f>ROUND(I749*H749,2)</f>
        <v>0</v>
      </c>
      <c r="K749" s="179"/>
      <c r="L749" s="97"/>
      <c r="M749" s="180" t="s">
        <v>1</v>
      </c>
      <c r="N749" s="181" t="s">
        <v>37</v>
      </c>
      <c r="O749" s="182">
        <v>0.83099999999999996</v>
      </c>
      <c r="P749" s="182">
        <f>O749*H749</f>
        <v>15.3735</v>
      </c>
      <c r="Q749" s="182">
        <v>0</v>
      </c>
      <c r="R749" s="182">
        <f>Q749*H749</f>
        <v>0</v>
      </c>
      <c r="S749" s="182">
        <v>0</v>
      </c>
      <c r="T749" s="183">
        <f>S749*H749</f>
        <v>0</v>
      </c>
      <c r="U749" s="100"/>
      <c r="V749" s="100"/>
      <c r="W749" s="100"/>
      <c r="X749" s="100"/>
      <c r="Y749" s="100"/>
      <c r="Z749" s="100"/>
      <c r="AA749" s="100"/>
      <c r="AB749" s="100"/>
      <c r="AC749" s="100"/>
      <c r="AD749" s="100"/>
      <c r="AE749" s="100"/>
      <c r="AR749" s="184" t="s">
        <v>217</v>
      </c>
      <c r="AT749" s="184" t="s">
        <v>125</v>
      </c>
      <c r="AU749" s="184" t="s">
        <v>82</v>
      </c>
      <c r="AY749" s="88" t="s">
        <v>124</v>
      </c>
      <c r="BE749" s="185">
        <f>IF(N749="základní",J749,0)</f>
        <v>0</v>
      </c>
      <c r="BF749" s="185">
        <f>IF(N749="snížená",J749,0)</f>
        <v>0</v>
      </c>
      <c r="BG749" s="185">
        <f>IF(N749="zákl. přenesená",J749,0)</f>
        <v>0</v>
      </c>
      <c r="BH749" s="185">
        <f>IF(N749="sníž. přenesená",J749,0)</f>
        <v>0</v>
      </c>
      <c r="BI749" s="185">
        <f>IF(N749="nulová",J749,0)</f>
        <v>0</v>
      </c>
      <c r="BJ749" s="88" t="s">
        <v>80</v>
      </c>
      <c r="BK749" s="185">
        <f>ROUND(I749*H749,2)</f>
        <v>0</v>
      </c>
      <c r="BL749" s="88" t="s">
        <v>217</v>
      </c>
      <c r="BM749" s="184" t="s">
        <v>2162</v>
      </c>
    </row>
    <row r="750" spans="1:65" s="192" customFormat="1" x14ac:dyDescent="0.2">
      <c r="B750" s="193"/>
      <c r="D750" s="186" t="s">
        <v>131</v>
      </c>
      <c r="E750" s="194" t="s">
        <v>1</v>
      </c>
      <c r="F750" s="195" t="s">
        <v>2163</v>
      </c>
      <c r="H750" s="196">
        <v>18.5</v>
      </c>
      <c r="L750" s="193"/>
      <c r="M750" s="197"/>
      <c r="N750" s="198"/>
      <c r="O750" s="198"/>
      <c r="P750" s="198"/>
      <c r="Q750" s="198"/>
      <c r="R750" s="198"/>
      <c r="S750" s="198"/>
      <c r="T750" s="199"/>
      <c r="AT750" s="194" t="s">
        <v>131</v>
      </c>
      <c r="AU750" s="194" t="s">
        <v>82</v>
      </c>
      <c r="AV750" s="192" t="s">
        <v>82</v>
      </c>
      <c r="AW750" s="192" t="s">
        <v>28</v>
      </c>
      <c r="AX750" s="192" t="s">
        <v>80</v>
      </c>
      <c r="AY750" s="194" t="s">
        <v>124</v>
      </c>
    </row>
    <row r="751" spans="1:65" s="162" customFormat="1" ht="22.95" customHeight="1" x14ac:dyDescent="0.25">
      <c r="B751" s="163"/>
      <c r="D751" s="164" t="s">
        <v>71</v>
      </c>
      <c r="E751" s="208" t="s">
        <v>157</v>
      </c>
      <c r="F751" s="208" t="s">
        <v>2164</v>
      </c>
      <c r="J751" s="209">
        <f>BK751</f>
        <v>0</v>
      </c>
      <c r="L751" s="163"/>
      <c r="M751" s="167"/>
      <c r="N751" s="168"/>
      <c r="O751" s="168"/>
      <c r="P751" s="169">
        <f>SUM(P752:P797)</f>
        <v>15.355869000000002</v>
      </c>
      <c r="Q751" s="168"/>
      <c r="R751" s="169">
        <f>SUM(R752:R797)</f>
        <v>4.8909999999999995E-2</v>
      </c>
      <c r="S751" s="168"/>
      <c r="T751" s="170">
        <f>SUM(T752:T797)</f>
        <v>0</v>
      </c>
      <c r="AR751" s="164" t="s">
        <v>80</v>
      </c>
      <c r="AT751" s="171" t="s">
        <v>71</v>
      </c>
      <c r="AU751" s="171" t="s">
        <v>80</v>
      </c>
      <c r="AY751" s="164" t="s">
        <v>124</v>
      </c>
      <c r="BK751" s="172">
        <f>SUM(BK752:BK797)</f>
        <v>0</v>
      </c>
    </row>
    <row r="752" spans="1:65" s="99" customFormat="1" ht="16.5" customHeight="1" x14ac:dyDescent="0.2">
      <c r="A752" s="100"/>
      <c r="B752" s="97"/>
      <c r="C752" s="173" t="s">
        <v>1146</v>
      </c>
      <c r="D752" s="173" t="s">
        <v>125</v>
      </c>
      <c r="E752" s="174" t="s">
        <v>2165</v>
      </c>
      <c r="F752" s="175" t="s">
        <v>2166</v>
      </c>
      <c r="G752" s="176" t="s">
        <v>523</v>
      </c>
      <c r="H752" s="177">
        <v>1</v>
      </c>
      <c r="I752" s="86">
        <v>0</v>
      </c>
      <c r="J752" s="178">
        <f>ROUND(I752*H752,2)</f>
        <v>0</v>
      </c>
      <c r="K752" s="179"/>
      <c r="L752" s="97"/>
      <c r="M752" s="180" t="s">
        <v>1</v>
      </c>
      <c r="N752" s="181" t="s">
        <v>37</v>
      </c>
      <c r="O752" s="182">
        <v>0.38400000000000001</v>
      </c>
      <c r="P752" s="182">
        <f>O752*H752</f>
        <v>0.38400000000000001</v>
      </c>
      <c r="Q752" s="182">
        <v>0</v>
      </c>
      <c r="R752" s="182">
        <f>Q752*H752</f>
        <v>0</v>
      </c>
      <c r="S752" s="182">
        <v>0</v>
      </c>
      <c r="T752" s="183">
        <f>S752*H752</f>
        <v>0</v>
      </c>
      <c r="U752" s="100"/>
      <c r="V752" s="100"/>
      <c r="W752" s="100"/>
      <c r="X752" s="100"/>
      <c r="Y752" s="100"/>
      <c r="Z752" s="100"/>
      <c r="AA752" s="100"/>
      <c r="AB752" s="100"/>
      <c r="AC752" s="100"/>
      <c r="AD752" s="100"/>
      <c r="AE752" s="100"/>
      <c r="AR752" s="184" t="s">
        <v>217</v>
      </c>
      <c r="AT752" s="184" t="s">
        <v>125</v>
      </c>
      <c r="AU752" s="184" t="s">
        <v>82</v>
      </c>
      <c r="AY752" s="88" t="s">
        <v>124</v>
      </c>
      <c r="BE752" s="185">
        <f>IF(N752="základní",J752,0)</f>
        <v>0</v>
      </c>
      <c r="BF752" s="185">
        <f>IF(N752="snížená",J752,0)</f>
        <v>0</v>
      </c>
      <c r="BG752" s="185">
        <f>IF(N752="zákl. přenesená",J752,0)</f>
        <v>0</v>
      </c>
      <c r="BH752" s="185">
        <f>IF(N752="sníž. přenesená",J752,0)</f>
        <v>0</v>
      </c>
      <c r="BI752" s="185">
        <f>IF(N752="nulová",J752,0)</f>
        <v>0</v>
      </c>
      <c r="BJ752" s="88" t="s">
        <v>80</v>
      </c>
      <c r="BK752" s="185">
        <f>ROUND(I752*H752,2)</f>
        <v>0</v>
      </c>
      <c r="BL752" s="88" t="s">
        <v>217</v>
      </c>
      <c r="BM752" s="184" t="s">
        <v>2167</v>
      </c>
    </row>
    <row r="753" spans="1:65" s="99" customFormat="1" ht="96" x14ac:dyDescent="0.2">
      <c r="A753" s="100"/>
      <c r="B753" s="97"/>
      <c r="C753" s="100"/>
      <c r="D753" s="186" t="s">
        <v>221</v>
      </c>
      <c r="E753" s="100"/>
      <c r="F753" s="187" t="s">
        <v>2168</v>
      </c>
      <c r="G753" s="100"/>
      <c r="H753" s="100"/>
      <c r="I753" s="100"/>
      <c r="J753" s="100"/>
      <c r="K753" s="100"/>
      <c r="L753" s="97"/>
      <c r="M753" s="188"/>
      <c r="N753" s="189"/>
      <c r="O753" s="190"/>
      <c r="P753" s="190"/>
      <c r="Q753" s="190"/>
      <c r="R753" s="190"/>
      <c r="S753" s="190"/>
      <c r="T753" s="191"/>
      <c r="U753" s="100"/>
      <c r="V753" s="100"/>
      <c r="W753" s="100"/>
      <c r="X753" s="100"/>
      <c r="Y753" s="100"/>
      <c r="Z753" s="100"/>
      <c r="AA753" s="100"/>
      <c r="AB753" s="100"/>
      <c r="AC753" s="100"/>
      <c r="AD753" s="100"/>
      <c r="AE753" s="100"/>
      <c r="AT753" s="88" t="s">
        <v>221</v>
      </c>
      <c r="AU753" s="88" t="s">
        <v>82</v>
      </c>
    </row>
    <row r="754" spans="1:65" s="192" customFormat="1" x14ac:dyDescent="0.2">
      <c r="B754" s="193"/>
      <c r="D754" s="186" t="s">
        <v>131</v>
      </c>
      <c r="E754" s="194" t="s">
        <v>1</v>
      </c>
      <c r="F754" s="195" t="s">
        <v>80</v>
      </c>
      <c r="H754" s="196">
        <v>1</v>
      </c>
      <c r="L754" s="193"/>
      <c r="M754" s="197"/>
      <c r="N754" s="198"/>
      <c r="O754" s="198"/>
      <c r="P754" s="198"/>
      <c r="Q754" s="198"/>
      <c r="R754" s="198"/>
      <c r="S754" s="198"/>
      <c r="T754" s="199"/>
      <c r="AT754" s="194" t="s">
        <v>131</v>
      </c>
      <c r="AU754" s="194" t="s">
        <v>82</v>
      </c>
      <c r="AV754" s="192" t="s">
        <v>82</v>
      </c>
      <c r="AW754" s="192" t="s">
        <v>28</v>
      </c>
      <c r="AX754" s="192" t="s">
        <v>80</v>
      </c>
      <c r="AY754" s="194" t="s">
        <v>124</v>
      </c>
    </row>
    <row r="755" spans="1:65" s="99" customFormat="1" ht="16.5" customHeight="1" x14ac:dyDescent="0.2">
      <c r="A755" s="100"/>
      <c r="B755" s="97"/>
      <c r="C755" s="173" t="s">
        <v>1150</v>
      </c>
      <c r="D755" s="173" t="s">
        <v>125</v>
      </c>
      <c r="E755" s="174" t="s">
        <v>2169</v>
      </c>
      <c r="F755" s="175" t="s">
        <v>2170</v>
      </c>
      <c r="G755" s="176" t="s">
        <v>554</v>
      </c>
      <c r="H755" s="177">
        <v>1</v>
      </c>
      <c r="I755" s="86">
        <v>0</v>
      </c>
      <c r="J755" s="178">
        <f>ROUND(I755*H755,2)</f>
        <v>0</v>
      </c>
      <c r="K755" s="179"/>
      <c r="L755" s="97"/>
      <c r="M755" s="180" t="s">
        <v>1</v>
      </c>
      <c r="N755" s="181" t="s">
        <v>37</v>
      </c>
      <c r="O755" s="182">
        <v>1.9810000000000001</v>
      </c>
      <c r="P755" s="182">
        <f>O755*H755</f>
        <v>1.9810000000000001</v>
      </c>
      <c r="Q755" s="182">
        <v>0</v>
      </c>
      <c r="R755" s="182">
        <f>Q755*H755</f>
        <v>0</v>
      </c>
      <c r="S755" s="182">
        <v>0</v>
      </c>
      <c r="T755" s="183">
        <f>S755*H755</f>
        <v>0</v>
      </c>
      <c r="U755" s="100"/>
      <c r="V755" s="100"/>
      <c r="W755" s="100"/>
      <c r="X755" s="100"/>
      <c r="Y755" s="100"/>
      <c r="Z755" s="100"/>
      <c r="AA755" s="100"/>
      <c r="AB755" s="100"/>
      <c r="AC755" s="100"/>
      <c r="AD755" s="100"/>
      <c r="AE755" s="100"/>
      <c r="AR755" s="184" t="s">
        <v>217</v>
      </c>
      <c r="AT755" s="184" t="s">
        <v>125</v>
      </c>
      <c r="AU755" s="184" t="s">
        <v>82</v>
      </c>
      <c r="AY755" s="88" t="s">
        <v>124</v>
      </c>
      <c r="BE755" s="185">
        <f>IF(N755="základní",J755,0)</f>
        <v>0</v>
      </c>
      <c r="BF755" s="185">
        <f>IF(N755="snížená",J755,0)</f>
        <v>0</v>
      </c>
      <c r="BG755" s="185">
        <f>IF(N755="zákl. přenesená",J755,0)</f>
        <v>0</v>
      </c>
      <c r="BH755" s="185">
        <f>IF(N755="sníž. přenesená",J755,0)</f>
        <v>0</v>
      </c>
      <c r="BI755" s="185">
        <f>IF(N755="nulová",J755,0)</f>
        <v>0</v>
      </c>
      <c r="BJ755" s="88" t="s">
        <v>80</v>
      </c>
      <c r="BK755" s="185">
        <f>ROUND(I755*H755,2)</f>
        <v>0</v>
      </c>
      <c r="BL755" s="88" t="s">
        <v>217</v>
      </c>
      <c r="BM755" s="184" t="s">
        <v>2171</v>
      </c>
    </row>
    <row r="756" spans="1:65" s="99" customFormat="1" ht="19.2" x14ac:dyDescent="0.2">
      <c r="A756" s="100"/>
      <c r="B756" s="97"/>
      <c r="C756" s="100"/>
      <c r="D756" s="186" t="s">
        <v>221</v>
      </c>
      <c r="E756" s="100"/>
      <c r="F756" s="187" t="s">
        <v>2172</v>
      </c>
      <c r="G756" s="100"/>
      <c r="H756" s="100"/>
      <c r="I756" s="100"/>
      <c r="J756" s="100"/>
      <c r="K756" s="100"/>
      <c r="L756" s="97"/>
      <c r="M756" s="188"/>
      <c r="N756" s="189"/>
      <c r="O756" s="190"/>
      <c r="P756" s="190"/>
      <c r="Q756" s="190"/>
      <c r="R756" s="190"/>
      <c r="S756" s="190"/>
      <c r="T756" s="191"/>
      <c r="U756" s="100"/>
      <c r="V756" s="100"/>
      <c r="W756" s="100"/>
      <c r="X756" s="100"/>
      <c r="Y756" s="100"/>
      <c r="Z756" s="100"/>
      <c r="AA756" s="100"/>
      <c r="AB756" s="100"/>
      <c r="AC756" s="100"/>
      <c r="AD756" s="100"/>
      <c r="AE756" s="100"/>
      <c r="AT756" s="88" t="s">
        <v>221</v>
      </c>
      <c r="AU756" s="88" t="s">
        <v>82</v>
      </c>
    </row>
    <row r="757" spans="1:65" s="99" customFormat="1" ht="16.5" customHeight="1" x14ac:dyDescent="0.2">
      <c r="A757" s="100"/>
      <c r="B757" s="97"/>
      <c r="C757" s="218" t="s">
        <v>1155</v>
      </c>
      <c r="D757" s="218" t="s">
        <v>467</v>
      </c>
      <c r="E757" s="219" t="s">
        <v>2173</v>
      </c>
      <c r="F757" s="220" t="s">
        <v>2174</v>
      </c>
      <c r="G757" s="221" t="s">
        <v>554</v>
      </c>
      <c r="H757" s="222">
        <v>1</v>
      </c>
      <c r="I757" s="231">
        <v>0</v>
      </c>
      <c r="J757" s="223">
        <f>ROUND(I757*H757,2)</f>
        <v>0</v>
      </c>
      <c r="K757" s="224"/>
      <c r="L757" s="225"/>
      <c r="M757" s="226" t="s">
        <v>1</v>
      </c>
      <c r="N757" s="227" t="s">
        <v>37</v>
      </c>
      <c r="O757" s="182">
        <v>0</v>
      </c>
      <c r="P757" s="182">
        <f>O757*H757</f>
        <v>0</v>
      </c>
      <c r="Q757" s="182">
        <v>3.1E-4</v>
      </c>
      <c r="R757" s="182">
        <f>Q757*H757</f>
        <v>3.1E-4</v>
      </c>
      <c r="S757" s="182">
        <v>0</v>
      </c>
      <c r="T757" s="183">
        <f>S757*H757</f>
        <v>0</v>
      </c>
      <c r="U757" s="100"/>
      <c r="V757" s="100"/>
      <c r="W757" s="100"/>
      <c r="X757" s="100"/>
      <c r="Y757" s="100"/>
      <c r="Z757" s="100"/>
      <c r="AA757" s="100"/>
      <c r="AB757" s="100"/>
      <c r="AC757" s="100"/>
      <c r="AD757" s="100"/>
      <c r="AE757" s="100"/>
      <c r="AR757" s="184" t="s">
        <v>337</v>
      </c>
      <c r="AT757" s="184" t="s">
        <v>467</v>
      </c>
      <c r="AU757" s="184" t="s">
        <v>82</v>
      </c>
      <c r="AY757" s="88" t="s">
        <v>124</v>
      </c>
      <c r="BE757" s="185">
        <f>IF(N757="základní",J757,0)</f>
        <v>0</v>
      </c>
      <c r="BF757" s="185">
        <f>IF(N757="snížená",J757,0)</f>
        <v>0</v>
      </c>
      <c r="BG757" s="185">
        <f>IF(N757="zákl. přenesená",J757,0)</f>
        <v>0</v>
      </c>
      <c r="BH757" s="185">
        <f>IF(N757="sníž. přenesená",J757,0)</f>
        <v>0</v>
      </c>
      <c r="BI757" s="185">
        <f>IF(N757="nulová",J757,0)</f>
        <v>0</v>
      </c>
      <c r="BJ757" s="88" t="s">
        <v>80</v>
      </c>
      <c r="BK757" s="185">
        <f>ROUND(I757*H757,2)</f>
        <v>0</v>
      </c>
      <c r="BL757" s="88" t="s">
        <v>217</v>
      </c>
      <c r="BM757" s="184" t="s">
        <v>2175</v>
      </c>
    </row>
    <row r="758" spans="1:65" s="192" customFormat="1" x14ac:dyDescent="0.2">
      <c r="B758" s="193"/>
      <c r="D758" s="186" t="s">
        <v>131</v>
      </c>
      <c r="E758" s="194" t="s">
        <v>1</v>
      </c>
      <c r="F758" s="195" t="s">
        <v>80</v>
      </c>
      <c r="H758" s="196">
        <v>1</v>
      </c>
      <c r="L758" s="193"/>
      <c r="M758" s="197"/>
      <c r="N758" s="198"/>
      <c r="O758" s="198"/>
      <c r="P758" s="198"/>
      <c r="Q758" s="198"/>
      <c r="R758" s="198"/>
      <c r="S758" s="198"/>
      <c r="T758" s="199"/>
      <c r="AT758" s="194" t="s">
        <v>131</v>
      </c>
      <c r="AU758" s="194" t="s">
        <v>82</v>
      </c>
      <c r="AV758" s="192" t="s">
        <v>82</v>
      </c>
      <c r="AW758" s="192" t="s">
        <v>28</v>
      </c>
      <c r="AX758" s="192" t="s">
        <v>80</v>
      </c>
      <c r="AY758" s="194" t="s">
        <v>124</v>
      </c>
    </row>
    <row r="759" spans="1:65" s="99" customFormat="1" ht="16.5" customHeight="1" x14ac:dyDescent="0.2">
      <c r="A759" s="100"/>
      <c r="B759" s="97"/>
      <c r="C759" s="173" t="s">
        <v>1160</v>
      </c>
      <c r="D759" s="173" t="s">
        <v>125</v>
      </c>
      <c r="E759" s="174" t="s">
        <v>2176</v>
      </c>
      <c r="F759" s="175" t="s">
        <v>2177</v>
      </c>
      <c r="G759" s="176" t="s">
        <v>554</v>
      </c>
      <c r="H759" s="177">
        <v>1</v>
      </c>
      <c r="I759" s="86">
        <v>0</v>
      </c>
      <c r="J759" s="178">
        <f>ROUND(I759*H759,2)</f>
        <v>0</v>
      </c>
      <c r="K759" s="179"/>
      <c r="L759" s="97"/>
      <c r="M759" s="180" t="s">
        <v>1</v>
      </c>
      <c r="N759" s="181" t="s">
        <v>37</v>
      </c>
      <c r="O759" s="182">
        <v>1.488</v>
      </c>
      <c r="P759" s="182">
        <f>O759*H759</f>
        <v>1.488</v>
      </c>
      <c r="Q759" s="182">
        <v>0</v>
      </c>
      <c r="R759" s="182">
        <f>Q759*H759</f>
        <v>0</v>
      </c>
      <c r="S759" s="182">
        <v>0</v>
      </c>
      <c r="T759" s="183">
        <f>S759*H759</f>
        <v>0</v>
      </c>
      <c r="U759" s="100"/>
      <c r="V759" s="100"/>
      <c r="W759" s="100"/>
      <c r="X759" s="100"/>
      <c r="Y759" s="100"/>
      <c r="Z759" s="100"/>
      <c r="AA759" s="100"/>
      <c r="AB759" s="100"/>
      <c r="AC759" s="100"/>
      <c r="AD759" s="100"/>
      <c r="AE759" s="100"/>
      <c r="AR759" s="184" t="s">
        <v>217</v>
      </c>
      <c r="AT759" s="184" t="s">
        <v>125</v>
      </c>
      <c r="AU759" s="184" t="s">
        <v>82</v>
      </c>
      <c r="AY759" s="88" t="s">
        <v>124</v>
      </c>
      <c r="BE759" s="185">
        <f>IF(N759="základní",J759,0)</f>
        <v>0</v>
      </c>
      <c r="BF759" s="185">
        <f>IF(N759="snížená",J759,0)</f>
        <v>0</v>
      </c>
      <c r="BG759" s="185">
        <f>IF(N759="zákl. přenesená",J759,0)</f>
        <v>0</v>
      </c>
      <c r="BH759" s="185">
        <f>IF(N759="sníž. přenesená",J759,0)</f>
        <v>0</v>
      </c>
      <c r="BI759" s="185">
        <f>IF(N759="nulová",J759,0)</f>
        <v>0</v>
      </c>
      <c r="BJ759" s="88" t="s">
        <v>80</v>
      </c>
      <c r="BK759" s="185">
        <f>ROUND(I759*H759,2)</f>
        <v>0</v>
      </c>
      <c r="BL759" s="88" t="s">
        <v>217</v>
      </c>
      <c r="BM759" s="184" t="s">
        <v>2178</v>
      </c>
    </row>
    <row r="760" spans="1:65" s="99" customFormat="1" ht="19.2" x14ac:dyDescent="0.2">
      <c r="A760" s="100"/>
      <c r="B760" s="97"/>
      <c r="C760" s="100"/>
      <c r="D760" s="186" t="s">
        <v>221</v>
      </c>
      <c r="E760" s="100"/>
      <c r="F760" s="187" t="s">
        <v>2172</v>
      </c>
      <c r="G760" s="100"/>
      <c r="H760" s="100"/>
      <c r="I760" s="100"/>
      <c r="J760" s="100"/>
      <c r="K760" s="100"/>
      <c r="L760" s="97"/>
      <c r="M760" s="188"/>
      <c r="N760" s="189"/>
      <c r="O760" s="190"/>
      <c r="P760" s="190"/>
      <c r="Q760" s="190"/>
      <c r="R760" s="190"/>
      <c r="S760" s="190"/>
      <c r="T760" s="191"/>
      <c r="U760" s="100"/>
      <c r="V760" s="100"/>
      <c r="W760" s="100"/>
      <c r="X760" s="100"/>
      <c r="Y760" s="100"/>
      <c r="Z760" s="100"/>
      <c r="AA760" s="100"/>
      <c r="AB760" s="100"/>
      <c r="AC760" s="100"/>
      <c r="AD760" s="100"/>
      <c r="AE760" s="100"/>
      <c r="AT760" s="88" t="s">
        <v>221</v>
      </c>
      <c r="AU760" s="88" t="s">
        <v>82</v>
      </c>
    </row>
    <row r="761" spans="1:65" s="99" customFormat="1" ht="16.5" customHeight="1" x14ac:dyDescent="0.2">
      <c r="A761" s="100"/>
      <c r="B761" s="97"/>
      <c r="C761" s="218" t="s">
        <v>1164</v>
      </c>
      <c r="D761" s="218" t="s">
        <v>467</v>
      </c>
      <c r="E761" s="219" t="s">
        <v>2179</v>
      </c>
      <c r="F761" s="220" t="s">
        <v>2180</v>
      </c>
      <c r="G761" s="221" t="s">
        <v>554</v>
      </c>
      <c r="H761" s="222">
        <v>1</v>
      </c>
      <c r="I761" s="231">
        <v>0</v>
      </c>
      <c r="J761" s="223">
        <f>ROUND(I761*H761,2)</f>
        <v>0</v>
      </c>
      <c r="K761" s="224"/>
      <c r="L761" s="225"/>
      <c r="M761" s="226" t="s">
        <v>1</v>
      </c>
      <c r="N761" s="227" t="s">
        <v>37</v>
      </c>
      <c r="O761" s="182">
        <v>0</v>
      </c>
      <c r="P761" s="182">
        <f>O761*H761</f>
        <v>0</v>
      </c>
      <c r="Q761" s="182">
        <v>0</v>
      </c>
      <c r="R761" s="182">
        <f>Q761*H761</f>
        <v>0</v>
      </c>
      <c r="S761" s="182">
        <v>0</v>
      </c>
      <c r="T761" s="183">
        <f>S761*H761</f>
        <v>0</v>
      </c>
      <c r="U761" s="100"/>
      <c r="V761" s="100"/>
      <c r="W761" s="100"/>
      <c r="X761" s="100"/>
      <c r="Y761" s="100"/>
      <c r="Z761" s="100"/>
      <c r="AA761" s="100"/>
      <c r="AB761" s="100"/>
      <c r="AC761" s="100"/>
      <c r="AD761" s="100"/>
      <c r="AE761" s="100"/>
      <c r="AR761" s="184" t="s">
        <v>337</v>
      </c>
      <c r="AT761" s="184" t="s">
        <v>467</v>
      </c>
      <c r="AU761" s="184" t="s">
        <v>82</v>
      </c>
      <c r="AY761" s="88" t="s">
        <v>124</v>
      </c>
      <c r="BE761" s="185">
        <f>IF(N761="základní",J761,0)</f>
        <v>0</v>
      </c>
      <c r="BF761" s="185">
        <f>IF(N761="snížená",J761,0)</f>
        <v>0</v>
      </c>
      <c r="BG761" s="185">
        <f>IF(N761="zákl. přenesená",J761,0)</f>
        <v>0</v>
      </c>
      <c r="BH761" s="185">
        <f>IF(N761="sníž. přenesená",J761,0)</f>
        <v>0</v>
      </c>
      <c r="BI761" s="185">
        <f>IF(N761="nulová",J761,0)</f>
        <v>0</v>
      </c>
      <c r="BJ761" s="88" t="s">
        <v>80</v>
      </c>
      <c r="BK761" s="185">
        <f>ROUND(I761*H761,2)</f>
        <v>0</v>
      </c>
      <c r="BL761" s="88" t="s">
        <v>217</v>
      </c>
      <c r="BM761" s="184" t="s">
        <v>2181</v>
      </c>
    </row>
    <row r="762" spans="1:65" s="192" customFormat="1" x14ac:dyDescent="0.2">
      <c r="B762" s="193"/>
      <c r="D762" s="186" t="s">
        <v>131</v>
      </c>
      <c r="E762" s="194" t="s">
        <v>1</v>
      </c>
      <c r="F762" s="195" t="s">
        <v>80</v>
      </c>
      <c r="H762" s="196">
        <v>1</v>
      </c>
      <c r="L762" s="193"/>
      <c r="M762" s="197"/>
      <c r="N762" s="198"/>
      <c r="O762" s="198"/>
      <c r="P762" s="198"/>
      <c r="Q762" s="198"/>
      <c r="R762" s="198"/>
      <c r="S762" s="198"/>
      <c r="T762" s="199"/>
      <c r="AT762" s="194" t="s">
        <v>131</v>
      </c>
      <c r="AU762" s="194" t="s">
        <v>82</v>
      </c>
      <c r="AV762" s="192" t="s">
        <v>82</v>
      </c>
      <c r="AW762" s="192" t="s">
        <v>28</v>
      </c>
      <c r="AX762" s="192" t="s">
        <v>80</v>
      </c>
      <c r="AY762" s="194" t="s">
        <v>124</v>
      </c>
    </row>
    <row r="763" spans="1:65" s="99" customFormat="1" ht="16.5" customHeight="1" x14ac:dyDescent="0.2">
      <c r="A763" s="100"/>
      <c r="B763" s="97"/>
      <c r="C763" s="173" t="s">
        <v>1168</v>
      </c>
      <c r="D763" s="173" t="s">
        <v>125</v>
      </c>
      <c r="E763" s="174" t="s">
        <v>2182</v>
      </c>
      <c r="F763" s="175" t="s">
        <v>2170</v>
      </c>
      <c r="G763" s="176" t="s">
        <v>554</v>
      </c>
      <c r="H763" s="177">
        <v>1</v>
      </c>
      <c r="I763" s="86">
        <v>0</v>
      </c>
      <c r="J763" s="178">
        <f>ROUND(I763*H763,2)</f>
        <v>0</v>
      </c>
      <c r="K763" s="179"/>
      <c r="L763" s="97"/>
      <c r="M763" s="180" t="s">
        <v>1</v>
      </c>
      <c r="N763" s="181" t="s">
        <v>37</v>
      </c>
      <c r="O763" s="182">
        <v>1.9810000000000001</v>
      </c>
      <c r="P763" s="182">
        <f>O763*H763</f>
        <v>1.9810000000000001</v>
      </c>
      <c r="Q763" s="182">
        <v>0</v>
      </c>
      <c r="R763" s="182">
        <f>Q763*H763</f>
        <v>0</v>
      </c>
      <c r="S763" s="182">
        <v>0</v>
      </c>
      <c r="T763" s="183">
        <f>S763*H763</f>
        <v>0</v>
      </c>
      <c r="U763" s="100"/>
      <c r="V763" s="100"/>
      <c r="W763" s="100"/>
      <c r="X763" s="100"/>
      <c r="Y763" s="100"/>
      <c r="Z763" s="100"/>
      <c r="AA763" s="100"/>
      <c r="AB763" s="100"/>
      <c r="AC763" s="100"/>
      <c r="AD763" s="100"/>
      <c r="AE763" s="100"/>
      <c r="AR763" s="184" t="s">
        <v>217</v>
      </c>
      <c r="AT763" s="184" t="s">
        <v>125</v>
      </c>
      <c r="AU763" s="184" t="s">
        <v>82</v>
      </c>
      <c r="AY763" s="88" t="s">
        <v>124</v>
      </c>
      <c r="BE763" s="185">
        <f>IF(N763="základní",J763,0)</f>
        <v>0</v>
      </c>
      <c r="BF763" s="185">
        <f>IF(N763="snížená",J763,0)</f>
        <v>0</v>
      </c>
      <c r="BG763" s="185">
        <f>IF(N763="zákl. přenesená",J763,0)</f>
        <v>0</v>
      </c>
      <c r="BH763" s="185">
        <f>IF(N763="sníž. přenesená",J763,0)</f>
        <v>0</v>
      </c>
      <c r="BI763" s="185">
        <f>IF(N763="nulová",J763,0)</f>
        <v>0</v>
      </c>
      <c r="BJ763" s="88" t="s">
        <v>80</v>
      </c>
      <c r="BK763" s="185">
        <f>ROUND(I763*H763,2)</f>
        <v>0</v>
      </c>
      <c r="BL763" s="88" t="s">
        <v>217</v>
      </c>
      <c r="BM763" s="184" t="s">
        <v>2183</v>
      </c>
    </row>
    <row r="764" spans="1:65" s="99" customFormat="1" ht="19.2" x14ac:dyDescent="0.2">
      <c r="A764" s="100"/>
      <c r="B764" s="97"/>
      <c r="C764" s="100"/>
      <c r="D764" s="186" t="s">
        <v>221</v>
      </c>
      <c r="E764" s="100"/>
      <c r="F764" s="187" t="s">
        <v>2172</v>
      </c>
      <c r="G764" s="100"/>
      <c r="H764" s="100"/>
      <c r="I764" s="100"/>
      <c r="J764" s="100"/>
      <c r="K764" s="100"/>
      <c r="L764" s="97"/>
      <c r="M764" s="188"/>
      <c r="N764" s="189"/>
      <c r="O764" s="190"/>
      <c r="P764" s="190"/>
      <c r="Q764" s="190"/>
      <c r="R764" s="190"/>
      <c r="S764" s="190"/>
      <c r="T764" s="191"/>
      <c r="U764" s="100"/>
      <c r="V764" s="100"/>
      <c r="W764" s="100"/>
      <c r="X764" s="100"/>
      <c r="Y764" s="100"/>
      <c r="Z764" s="100"/>
      <c r="AA764" s="100"/>
      <c r="AB764" s="100"/>
      <c r="AC764" s="100"/>
      <c r="AD764" s="100"/>
      <c r="AE764" s="100"/>
      <c r="AT764" s="88" t="s">
        <v>221</v>
      </c>
      <c r="AU764" s="88" t="s">
        <v>82</v>
      </c>
    </row>
    <row r="765" spans="1:65" s="99" customFormat="1" ht="16.5" customHeight="1" x14ac:dyDescent="0.2">
      <c r="A765" s="100"/>
      <c r="B765" s="97"/>
      <c r="C765" s="218" t="s">
        <v>1172</v>
      </c>
      <c r="D765" s="218" t="s">
        <v>467</v>
      </c>
      <c r="E765" s="219" t="s">
        <v>2184</v>
      </c>
      <c r="F765" s="220" t="s">
        <v>2185</v>
      </c>
      <c r="G765" s="221" t="s">
        <v>554</v>
      </c>
      <c r="H765" s="222">
        <v>1</v>
      </c>
      <c r="I765" s="231">
        <v>0</v>
      </c>
      <c r="J765" s="223">
        <f>ROUND(I765*H765,2)</f>
        <v>0</v>
      </c>
      <c r="K765" s="224"/>
      <c r="L765" s="225"/>
      <c r="M765" s="226" t="s">
        <v>1</v>
      </c>
      <c r="N765" s="227" t="s">
        <v>37</v>
      </c>
      <c r="O765" s="182">
        <v>0</v>
      </c>
      <c r="P765" s="182">
        <f>O765*H765</f>
        <v>0</v>
      </c>
      <c r="Q765" s="182">
        <v>4.0999999999999999E-4</v>
      </c>
      <c r="R765" s="182">
        <f>Q765*H765</f>
        <v>4.0999999999999999E-4</v>
      </c>
      <c r="S765" s="182">
        <v>0</v>
      </c>
      <c r="T765" s="183">
        <f>S765*H765</f>
        <v>0</v>
      </c>
      <c r="U765" s="100"/>
      <c r="V765" s="100"/>
      <c r="W765" s="100"/>
      <c r="X765" s="100"/>
      <c r="Y765" s="100"/>
      <c r="Z765" s="100"/>
      <c r="AA765" s="100"/>
      <c r="AB765" s="100"/>
      <c r="AC765" s="100"/>
      <c r="AD765" s="100"/>
      <c r="AE765" s="100"/>
      <c r="AR765" s="184" t="s">
        <v>337</v>
      </c>
      <c r="AT765" s="184" t="s">
        <v>467</v>
      </c>
      <c r="AU765" s="184" t="s">
        <v>82</v>
      </c>
      <c r="AY765" s="88" t="s">
        <v>124</v>
      </c>
      <c r="BE765" s="185">
        <f>IF(N765="základní",J765,0)</f>
        <v>0</v>
      </c>
      <c r="BF765" s="185">
        <f>IF(N765="snížená",J765,0)</f>
        <v>0</v>
      </c>
      <c r="BG765" s="185">
        <f>IF(N765="zákl. přenesená",J765,0)</f>
        <v>0</v>
      </c>
      <c r="BH765" s="185">
        <f>IF(N765="sníž. přenesená",J765,0)</f>
        <v>0</v>
      </c>
      <c r="BI765" s="185">
        <f>IF(N765="nulová",J765,0)</f>
        <v>0</v>
      </c>
      <c r="BJ765" s="88" t="s">
        <v>80</v>
      </c>
      <c r="BK765" s="185">
        <f>ROUND(I765*H765,2)</f>
        <v>0</v>
      </c>
      <c r="BL765" s="88" t="s">
        <v>217</v>
      </c>
      <c r="BM765" s="184" t="s">
        <v>2186</v>
      </c>
    </row>
    <row r="766" spans="1:65" s="192" customFormat="1" x14ac:dyDescent="0.2">
      <c r="B766" s="193"/>
      <c r="D766" s="186" t="s">
        <v>131</v>
      </c>
      <c r="E766" s="194" t="s">
        <v>1</v>
      </c>
      <c r="F766" s="195" t="s">
        <v>80</v>
      </c>
      <c r="H766" s="196">
        <v>1</v>
      </c>
      <c r="L766" s="193"/>
      <c r="M766" s="197"/>
      <c r="N766" s="198"/>
      <c r="O766" s="198"/>
      <c r="P766" s="198"/>
      <c r="Q766" s="198"/>
      <c r="R766" s="198"/>
      <c r="S766" s="198"/>
      <c r="T766" s="199"/>
      <c r="AT766" s="194" t="s">
        <v>131</v>
      </c>
      <c r="AU766" s="194" t="s">
        <v>82</v>
      </c>
      <c r="AV766" s="192" t="s">
        <v>82</v>
      </c>
      <c r="AW766" s="192" t="s">
        <v>28</v>
      </c>
      <c r="AX766" s="192" t="s">
        <v>80</v>
      </c>
      <c r="AY766" s="194" t="s">
        <v>124</v>
      </c>
    </row>
    <row r="767" spans="1:65" s="99" customFormat="1" ht="16.5" customHeight="1" x14ac:dyDescent="0.2">
      <c r="A767" s="100"/>
      <c r="B767" s="97"/>
      <c r="C767" s="173" t="s">
        <v>1178</v>
      </c>
      <c r="D767" s="173" t="s">
        <v>125</v>
      </c>
      <c r="E767" s="174" t="s">
        <v>2187</v>
      </c>
      <c r="F767" s="175" t="s">
        <v>2188</v>
      </c>
      <c r="G767" s="176" t="s">
        <v>554</v>
      </c>
      <c r="H767" s="177">
        <v>1</v>
      </c>
      <c r="I767" s="86">
        <v>0</v>
      </c>
      <c r="J767" s="178">
        <f>ROUND(I767*H767,2)</f>
        <v>0</v>
      </c>
      <c r="K767" s="179"/>
      <c r="L767" s="97"/>
      <c r="M767" s="180" t="s">
        <v>1</v>
      </c>
      <c r="N767" s="181" t="s">
        <v>37</v>
      </c>
      <c r="O767" s="182">
        <v>0.16500000000000001</v>
      </c>
      <c r="P767" s="182">
        <f>O767*H767</f>
        <v>0.16500000000000001</v>
      </c>
      <c r="Q767" s="182">
        <v>2.0000000000000002E-5</v>
      </c>
      <c r="R767" s="182">
        <f>Q767*H767</f>
        <v>2.0000000000000002E-5</v>
      </c>
      <c r="S767" s="182">
        <v>0</v>
      </c>
      <c r="T767" s="183">
        <f>S767*H767</f>
        <v>0</v>
      </c>
      <c r="U767" s="100"/>
      <c r="V767" s="100"/>
      <c r="W767" s="100"/>
      <c r="X767" s="100"/>
      <c r="Y767" s="100"/>
      <c r="Z767" s="100"/>
      <c r="AA767" s="100"/>
      <c r="AB767" s="100"/>
      <c r="AC767" s="100"/>
      <c r="AD767" s="100"/>
      <c r="AE767" s="100"/>
      <c r="AR767" s="184" t="s">
        <v>217</v>
      </c>
      <c r="AT767" s="184" t="s">
        <v>125</v>
      </c>
      <c r="AU767" s="184" t="s">
        <v>82</v>
      </c>
      <c r="AY767" s="88" t="s">
        <v>124</v>
      </c>
      <c r="BE767" s="185">
        <f>IF(N767="základní",J767,0)</f>
        <v>0</v>
      </c>
      <c r="BF767" s="185">
        <f>IF(N767="snížená",J767,0)</f>
        <v>0</v>
      </c>
      <c r="BG767" s="185">
        <f>IF(N767="zákl. přenesená",J767,0)</f>
        <v>0</v>
      </c>
      <c r="BH767" s="185">
        <f>IF(N767="sníž. přenesená",J767,0)</f>
        <v>0</v>
      </c>
      <c r="BI767" s="185">
        <f>IF(N767="nulová",J767,0)</f>
        <v>0</v>
      </c>
      <c r="BJ767" s="88" t="s">
        <v>80</v>
      </c>
      <c r="BK767" s="185">
        <f>ROUND(I767*H767,2)</f>
        <v>0</v>
      </c>
      <c r="BL767" s="88" t="s">
        <v>217</v>
      </c>
      <c r="BM767" s="184" t="s">
        <v>2189</v>
      </c>
    </row>
    <row r="768" spans="1:65" s="99" customFormat="1" ht="16.5" customHeight="1" x14ac:dyDescent="0.2">
      <c r="A768" s="100"/>
      <c r="B768" s="97"/>
      <c r="C768" s="218" t="s">
        <v>1182</v>
      </c>
      <c r="D768" s="218" t="s">
        <v>467</v>
      </c>
      <c r="E768" s="219" t="s">
        <v>2190</v>
      </c>
      <c r="F768" s="220" t="s">
        <v>2191</v>
      </c>
      <c r="G768" s="221" t="s">
        <v>554</v>
      </c>
      <c r="H768" s="222">
        <v>1</v>
      </c>
      <c r="I768" s="231">
        <v>0</v>
      </c>
      <c r="J768" s="223">
        <f>ROUND(I768*H768,2)</f>
        <v>0</v>
      </c>
      <c r="K768" s="224"/>
      <c r="L768" s="225"/>
      <c r="M768" s="226" t="s">
        <v>1</v>
      </c>
      <c r="N768" s="227" t="s">
        <v>37</v>
      </c>
      <c r="O768" s="182">
        <v>0</v>
      </c>
      <c r="P768" s="182">
        <f>O768*H768</f>
        <v>0</v>
      </c>
      <c r="Q768" s="182">
        <v>1.9000000000000001E-4</v>
      </c>
      <c r="R768" s="182">
        <f>Q768*H768</f>
        <v>1.9000000000000001E-4</v>
      </c>
      <c r="S768" s="182">
        <v>0</v>
      </c>
      <c r="T768" s="183">
        <f>S768*H768</f>
        <v>0</v>
      </c>
      <c r="U768" s="100"/>
      <c r="V768" s="100"/>
      <c r="W768" s="100"/>
      <c r="X768" s="100"/>
      <c r="Y768" s="100"/>
      <c r="Z768" s="100"/>
      <c r="AA768" s="100"/>
      <c r="AB768" s="100"/>
      <c r="AC768" s="100"/>
      <c r="AD768" s="100"/>
      <c r="AE768" s="100"/>
      <c r="AR768" s="184" t="s">
        <v>337</v>
      </c>
      <c r="AT768" s="184" t="s">
        <v>467</v>
      </c>
      <c r="AU768" s="184" t="s">
        <v>82</v>
      </c>
      <c r="AY768" s="88" t="s">
        <v>124</v>
      </c>
      <c r="BE768" s="185">
        <f>IF(N768="základní",J768,0)</f>
        <v>0</v>
      </c>
      <c r="BF768" s="185">
        <f>IF(N768="snížená",J768,0)</f>
        <v>0</v>
      </c>
      <c r="BG768" s="185">
        <f>IF(N768="zákl. přenesená",J768,0)</f>
        <v>0</v>
      </c>
      <c r="BH768" s="185">
        <f>IF(N768="sníž. přenesená",J768,0)</f>
        <v>0</v>
      </c>
      <c r="BI768" s="185">
        <f>IF(N768="nulová",J768,0)</f>
        <v>0</v>
      </c>
      <c r="BJ768" s="88" t="s">
        <v>80</v>
      </c>
      <c r="BK768" s="185">
        <f>ROUND(I768*H768,2)</f>
        <v>0</v>
      </c>
      <c r="BL768" s="88" t="s">
        <v>217</v>
      </c>
      <c r="BM768" s="184" t="s">
        <v>2192</v>
      </c>
    </row>
    <row r="769" spans="1:65" s="192" customFormat="1" x14ac:dyDescent="0.2">
      <c r="B769" s="193"/>
      <c r="D769" s="186" t="s">
        <v>131</v>
      </c>
      <c r="E769" s="194" t="s">
        <v>1</v>
      </c>
      <c r="F769" s="195" t="s">
        <v>80</v>
      </c>
      <c r="H769" s="196">
        <v>1</v>
      </c>
      <c r="L769" s="193"/>
      <c r="M769" s="197"/>
      <c r="N769" s="198"/>
      <c r="O769" s="198"/>
      <c r="P769" s="198"/>
      <c r="Q769" s="198"/>
      <c r="R769" s="198"/>
      <c r="S769" s="198"/>
      <c r="T769" s="199"/>
      <c r="AT769" s="194" t="s">
        <v>131</v>
      </c>
      <c r="AU769" s="194" t="s">
        <v>82</v>
      </c>
      <c r="AV769" s="192" t="s">
        <v>82</v>
      </c>
      <c r="AW769" s="192" t="s">
        <v>28</v>
      </c>
      <c r="AX769" s="192" t="s">
        <v>80</v>
      </c>
      <c r="AY769" s="194" t="s">
        <v>124</v>
      </c>
    </row>
    <row r="770" spans="1:65" s="99" customFormat="1" ht="16.5" customHeight="1" x14ac:dyDescent="0.2">
      <c r="A770" s="100"/>
      <c r="B770" s="97"/>
      <c r="C770" s="173" t="s">
        <v>1187</v>
      </c>
      <c r="D770" s="173" t="s">
        <v>125</v>
      </c>
      <c r="E770" s="174" t="s">
        <v>2193</v>
      </c>
      <c r="F770" s="175" t="s">
        <v>2194</v>
      </c>
      <c r="G770" s="176" t="s">
        <v>554</v>
      </c>
      <c r="H770" s="177">
        <v>14</v>
      </c>
      <c r="I770" s="86">
        <v>0</v>
      </c>
      <c r="J770" s="178">
        <f>ROUND(I770*H770,2)</f>
        <v>0</v>
      </c>
      <c r="K770" s="179"/>
      <c r="L770" s="97"/>
      <c r="M770" s="180" t="s">
        <v>1</v>
      </c>
      <c r="N770" s="181" t="s">
        <v>37</v>
      </c>
      <c r="O770" s="182">
        <v>0.22700000000000001</v>
      </c>
      <c r="P770" s="182">
        <f>O770*H770</f>
        <v>3.1779999999999999</v>
      </c>
      <c r="Q770" s="182">
        <v>2.0000000000000002E-5</v>
      </c>
      <c r="R770" s="182">
        <f>Q770*H770</f>
        <v>2.8000000000000003E-4</v>
      </c>
      <c r="S770" s="182">
        <v>0</v>
      </c>
      <c r="T770" s="183">
        <f>S770*H770</f>
        <v>0</v>
      </c>
      <c r="U770" s="100"/>
      <c r="V770" s="100"/>
      <c r="W770" s="100"/>
      <c r="X770" s="100"/>
      <c r="Y770" s="100"/>
      <c r="Z770" s="100"/>
      <c r="AA770" s="100"/>
      <c r="AB770" s="100"/>
      <c r="AC770" s="100"/>
      <c r="AD770" s="100"/>
      <c r="AE770" s="100"/>
      <c r="AR770" s="184" t="s">
        <v>217</v>
      </c>
      <c r="AT770" s="184" t="s">
        <v>125</v>
      </c>
      <c r="AU770" s="184" t="s">
        <v>82</v>
      </c>
      <c r="AY770" s="88" t="s">
        <v>124</v>
      </c>
      <c r="BE770" s="185">
        <f>IF(N770="základní",J770,0)</f>
        <v>0</v>
      </c>
      <c r="BF770" s="185">
        <f>IF(N770="snížená",J770,0)</f>
        <v>0</v>
      </c>
      <c r="BG770" s="185">
        <f>IF(N770="zákl. přenesená",J770,0)</f>
        <v>0</v>
      </c>
      <c r="BH770" s="185">
        <f>IF(N770="sníž. přenesená",J770,0)</f>
        <v>0</v>
      </c>
      <c r="BI770" s="185">
        <f>IF(N770="nulová",J770,0)</f>
        <v>0</v>
      </c>
      <c r="BJ770" s="88" t="s">
        <v>80</v>
      </c>
      <c r="BK770" s="185">
        <f>ROUND(I770*H770,2)</f>
        <v>0</v>
      </c>
      <c r="BL770" s="88" t="s">
        <v>217</v>
      </c>
      <c r="BM770" s="184" t="s">
        <v>2195</v>
      </c>
    </row>
    <row r="771" spans="1:65" s="99" customFormat="1" ht="16.5" customHeight="1" x14ac:dyDescent="0.2">
      <c r="A771" s="100"/>
      <c r="B771" s="97"/>
      <c r="C771" s="218" t="s">
        <v>1192</v>
      </c>
      <c r="D771" s="218" t="s">
        <v>467</v>
      </c>
      <c r="E771" s="219" t="s">
        <v>2196</v>
      </c>
      <c r="F771" s="220" t="s">
        <v>2197</v>
      </c>
      <c r="G771" s="221" t="s">
        <v>554</v>
      </c>
      <c r="H771" s="222">
        <v>7</v>
      </c>
      <c r="I771" s="231">
        <v>0</v>
      </c>
      <c r="J771" s="223">
        <f>ROUND(I771*H771,2)</f>
        <v>0</v>
      </c>
      <c r="K771" s="224"/>
      <c r="L771" s="225"/>
      <c r="M771" s="226" t="s">
        <v>1</v>
      </c>
      <c r="N771" s="227" t="s">
        <v>37</v>
      </c>
      <c r="O771" s="182">
        <v>0</v>
      </c>
      <c r="P771" s="182">
        <f>O771*H771</f>
        <v>0</v>
      </c>
      <c r="Q771" s="182">
        <v>4.8000000000000001E-4</v>
      </c>
      <c r="R771" s="182">
        <f>Q771*H771</f>
        <v>3.3600000000000001E-3</v>
      </c>
      <c r="S771" s="182">
        <v>0</v>
      </c>
      <c r="T771" s="183">
        <f>S771*H771</f>
        <v>0</v>
      </c>
      <c r="U771" s="100"/>
      <c r="V771" s="100"/>
      <c r="W771" s="100"/>
      <c r="X771" s="100"/>
      <c r="Y771" s="100"/>
      <c r="Z771" s="100"/>
      <c r="AA771" s="100"/>
      <c r="AB771" s="100"/>
      <c r="AC771" s="100"/>
      <c r="AD771" s="100"/>
      <c r="AE771" s="100"/>
      <c r="AR771" s="184" t="s">
        <v>337</v>
      </c>
      <c r="AT771" s="184" t="s">
        <v>467</v>
      </c>
      <c r="AU771" s="184" t="s">
        <v>82</v>
      </c>
      <c r="AY771" s="88" t="s">
        <v>124</v>
      </c>
      <c r="BE771" s="185">
        <f>IF(N771="základní",J771,0)</f>
        <v>0</v>
      </c>
      <c r="BF771" s="185">
        <f>IF(N771="snížená",J771,0)</f>
        <v>0</v>
      </c>
      <c r="BG771" s="185">
        <f>IF(N771="zákl. přenesená",J771,0)</f>
        <v>0</v>
      </c>
      <c r="BH771" s="185">
        <f>IF(N771="sníž. přenesená",J771,0)</f>
        <v>0</v>
      </c>
      <c r="BI771" s="185">
        <f>IF(N771="nulová",J771,0)</f>
        <v>0</v>
      </c>
      <c r="BJ771" s="88" t="s">
        <v>80</v>
      </c>
      <c r="BK771" s="185">
        <f>ROUND(I771*H771,2)</f>
        <v>0</v>
      </c>
      <c r="BL771" s="88" t="s">
        <v>217</v>
      </c>
      <c r="BM771" s="184" t="s">
        <v>2198</v>
      </c>
    </row>
    <row r="772" spans="1:65" s="192" customFormat="1" x14ac:dyDescent="0.2">
      <c r="B772" s="193"/>
      <c r="D772" s="186" t="s">
        <v>131</v>
      </c>
      <c r="E772" s="194" t="s">
        <v>1</v>
      </c>
      <c r="F772" s="195" t="s">
        <v>172</v>
      </c>
      <c r="H772" s="196">
        <v>7</v>
      </c>
      <c r="L772" s="193"/>
      <c r="M772" s="197"/>
      <c r="N772" s="198"/>
      <c r="O772" s="198"/>
      <c r="P772" s="198"/>
      <c r="Q772" s="198"/>
      <c r="R772" s="198"/>
      <c r="S772" s="198"/>
      <c r="T772" s="199"/>
      <c r="AT772" s="194" t="s">
        <v>131</v>
      </c>
      <c r="AU772" s="194" t="s">
        <v>82</v>
      </c>
      <c r="AV772" s="192" t="s">
        <v>82</v>
      </c>
      <c r="AW772" s="192" t="s">
        <v>28</v>
      </c>
      <c r="AX772" s="192" t="s">
        <v>80</v>
      </c>
      <c r="AY772" s="194" t="s">
        <v>124</v>
      </c>
    </row>
    <row r="773" spans="1:65" s="99" customFormat="1" ht="16.5" customHeight="1" x14ac:dyDescent="0.2">
      <c r="A773" s="100"/>
      <c r="B773" s="97"/>
      <c r="C773" s="218" t="s">
        <v>1197</v>
      </c>
      <c r="D773" s="218" t="s">
        <v>467</v>
      </c>
      <c r="E773" s="219" t="s">
        <v>2199</v>
      </c>
      <c r="F773" s="220" t="s">
        <v>2200</v>
      </c>
      <c r="G773" s="221" t="s">
        <v>554</v>
      </c>
      <c r="H773" s="222">
        <v>7</v>
      </c>
      <c r="I773" s="231">
        <v>0</v>
      </c>
      <c r="J773" s="223">
        <f>ROUND(I773*H773,2)</f>
        <v>0</v>
      </c>
      <c r="K773" s="224"/>
      <c r="L773" s="225"/>
      <c r="M773" s="226" t="s">
        <v>1</v>
      </c>
      <c r="N773" s="227" t="s">
        <v>37</v>
      </c>
      <c r="O773" s="182">
        <v>0</v>
      </c>
      <c r="P773" s="182">
        <f>O773*H773</f>
        <v>0</v>
      </c>
      <c r="Q773" s="182">
        <v>9.8999999999999999E-4</v>
      </c>
      <c r="R773" s="182">
        <f>Q773*H773</f>
        <v>6.9300000000000004E-3</v>
      </c>
      <c r="S773" s="182">
        <v>0</v>
      </c>
      <c r="T773" s="183">
        <f>S773*H773</f>
        <v>0</v>
      </c>
      <c r="U773" s="100"/>
      <c r="V773" s="100"/>
      <c r="W773" s="100"/>
      <c r="X773" s="100"/>
      <c r="Y773" s="100"/>
      <c r="Z773" s="100"/>
      <c r="AA773" s="100"/>
      <c r="AB773" s="100"/>
      <c r="AC773" s="100"/>
      <c r="AD773" s="100"/>
      <c r="AE773" s="100"/>
      <c r="AR773" s="184" t="s">
        <v>337</v>
      </c>
      <c r="AT773" s="184" t="s">
        <v>467</v>
      </c>
      <c r="AU773" s="184" t="s">
        <v>82</v>
      </c>
      <c r="AY773" s="88" t="s">
        <v>124</v>
      </c>
      <c r="BE773" s="185">
        <f>IF(N773="základní",J773,0)</f>
        <v>0</v>
      </c>
      <c r="BF773" s="185">
        <f>IF(N773="snížená",J773,0)</f>
        <v>0</v>
      </c>
      <c r="BG773" s="185">
        <f>IF(N773="zákl. přenesená",J773,0)</f>
        <v>0</v>
      </c>
      <c r="BH773" s="185">
        <f>IF(N773="sníž. přenesená",J773,0)</f>
        <v>0</v>
      </c>
      <c r="BI773" s="185">
        <f>IF(N773="nulová",J773,0)</f>
        <v>0</v>
      </c>
      <c r="BJ773" s="88" t="s">
        <v>80</v>
      </c>
      <c r="BK773" s="185">
        <f>ROUND(I773*H773,2)</f>
        <v>0</v>
      </c>
      <c r="BL773" s="88" t="s">
        <v>217</v>
      </c>
      <c r="BM773" s="184" t="s">
        <v>2201</v>
      </c>
    </row>
    <row r="774" spans="1:65" s="192" customFormat="1" x14ac:dyDescent="0.2">
      <c r="B774" s="193"/>
      <c r="D774" s="186" t="s">
        <v>131</v>
      </c>
      <c r="E774" s="194" t="s">
        <v>1</v>
      </c>
      <c r="F774" s="195" t="s">
        <v>172</v>
      </c>
      <c r="H774" s="196">
        <v>7</v>
      </c>
      <c r="L774" s="193"/>
      <c r="M774" s="197"/>
      <c r="N774" s="198"/>
      <c r="O774" s="198"/>
      <c r="P774" s="198"/>
      <c r="Q774" s="198"/>
      <c r="R774" s="198"/>
      <c r="S774" s="198"/>
      <c r="T774" s="199"/>
      <c r="AT774" s="194" t="s">
        <v>131</v>
      </c>
      <c r="AU774" s="194" t="s">
        <v>82</v>
      </c>
      <c r="AV774" s="192" t="s">
        <v>82</v>
      </c>
      <c r="AW774" s="192" t="s">
        <v>28</v>
      </c>
      <c r="AX774" s="192" t="s">
        <v>80</v>
      </c>
      <c r="AY774" s="194" t="s">
        <v>124</v>
      </c>
    </row>
    <row r="775" spans="1:65" s="99" customFormat="1" ht="16.5" customHeight="1" x14ac:dyDescent="0.2">
      <c r="A775" s="100"/>
      <c r="B775" s="97"/>
      <c r="C775" s="173" t="s">
        <v>1202</v>
      </c>
      <c r="D775" s="173" t="s">
        <v>125</v>
      </c>
      <c r="E775" s="174" t="s">
        <v>2202</v>
      </c>
      <c r="F775" s="175" t="s">
        <v>2203</v>
      </c>
      <c r="G775" s="176" t="s">
        <v>554</v>
      </c>
      <c r="H775" s="177">
        <v>2</v>
      </c>
      <c r="I775" s="86">
        <v>0</v>
      </c>
      <c r="J775" s="178">
        <f>ROUND(I775*H775,2)</f>
        <v>0</v>
      </c>
      <c r="K775" s="179"/>
      <c r="L775" s="97"/>
      <c r="M775" s="180" t="s">
        <v>1</v>
      </c>
      <c r="N775" s="181" t="s">
        <v>37</v>
      </c>
      <c r="O775" s="182">
        <v>0.26900000000000002</v>
      </c>
      <c r="P775" s="182">
        <f>O775*H775</f>
        <v>0.53800000000000003</v>
      </c>
      <c r="Q775" s="182">
        <v>2.0000000000000002E-5</v>
      </c>
      <c r="R775" s="182">
        <f>Q775*H775</f>
        <v>4.0000000000000003E-5</v>
      </c>
      <c r="S775" s="182">
        <v>0</v>
      </c>
      <c r="T775" s="183">
        <f>S775*H775</f>
        <v>0</v>
      </c>
      <c r="U775" s="100"/>
      <c r="V775" s="100"/>
      <c r="W775" s="100"/>
      <c r="X775" s="100"/>
      <c r="Y775" s="100"/>
      <c r="Z775" s="100"/>
      <c r="AA775" s="100"/>
      <c r="AB775" s="100"/>
      <c r="AC775" s="100"/>
      <c r="AD775" s="100"/>
      <c r="AE775" s="100"/>
      <c r="AR775" s="184" t="s">
        <v>217</v>
      </c>
      <c r="AT775" s="184" t="s">
        <v>125</v>
      </c>
      <c r="AU775" s="184" t="s">
        <v>82</v>
      </c>
      <c r="AY775" s="88" t="s">
        <v>124</v>
      </c>
      <c r="BE775" s="185">
        <f>IF(N775="základní",J775,0)</f>
        <v>0</v>
      </c>
      <c r="BF775" s="185">
        <f>IF(N775="snížená",J775,0)</f>
        <v>0</v>
      </c>
      <c r="BG775" s="185">
        <f>IF(N775="zákl. přenesená",J775,0)</f>
        <v>0</v>
      </c>
      <c r="BH775" s="185">
        <f>IF(N775="sníž. přenesená",J775,0)</f>
        <v>0</v>
      </c>
      <c r="BI775" s="185">
        <f>IF(N775="nulová",J775,0)</f>
        <v>0</v>
      </c>
      <c r="BJ775" s="88" t="s">
        <v>80</v>
      </c>
      <c r="BK775" s="185">
        <f>ROUND(I775*H775,2)</f>
        <v>0</v>
      </c>
      <c r="BL775" s="88" t="s">
        <v>217</v>
      </c>
      <c r="BM775" s="184" t="s">
        <v>2204</v>
      </c>
    </row>
    <row r="776" spans="1:65" s="99" customFormat="1" ht="16.5" customHeight="1" x14ac:dyDescent="0.2">
      <c r="A776" s="100"/>
      <c r="B776" s="97"/>
      <c r="C776" s="218" t="s">
        <v>1207</v>
      </c>
      <c r="D776" s="218" t="s">
        <v>467</v>
      </c>
      <c r="E776" s="219" t="s">
        <v>2205</v>
      </c>
      <c r="F776" s="220" t="s">
        <v>2206</v>
      </c>
      <c r="G776" s="221" t="s">
        <v>554</v>
      </c>
      <c r="H776" s="222">
        <v>1</v>
      </c>
      <c r="I776" s="231">
        <v>0</v>
      </c>
      <c r="J776" s="223">
        <f>ROUND(I776*H776,2)</f>
        <v>0</v>
      </c>
      <c r="K776" s="224"/>
      <c r="L776" s="225"/>
      <c r="M776" s="226" t="s">
        <v>1</v>
      </c>
      <c r="N776" s="227" t="s">
        <v>37</v>
      </c>
      <c r="O776" s="182">
        <v>0</v>
      </c>
      <c r="P776" s="182">
        <f>O776*H776</f>
        <v>0</v>
      </c>
      <c r="Q776" s="182">
        <v>6.8000000000000005E-4</v>
      </c>
      <c r="R776" s="182">
        <f>Q776*H776</f>
        <v>6.8000000000000005E-4</v>
      </c>
      <c r="S776" s="182">
        <v>0</v>
      </c>
      <c r="T776" s="183">
        <f>S776*H776</f>
        <v>0</v>
      </c>
      <c r="U776" s="100"/>
      <c r="V776" s="100"/>
      <c r="W776" s="100"/>
      <c r="X776" s="100"/>
      <c r="Y776" s="100"/>
      <c r="Z776" s="100"/>
      <c r="AA776" s="100"/>
      <c r="AB776" s="100"/>
      <c r="AC776" s="100"/>
      <c r="AD776" s="100"/>
      <c r="AE776" s="100"/>
      <c r="AR776" s="184" t="s">
        <v>337</v>
      </c>
      <c r="AT776" s="184" t="s">
        <v>467</v>
      </c>
      <c r="AU776" s="184" t="s">
        <v>82</v>
      </c>
      <c r="AY776" s="88" t="s">
        <v>124</v>
      </c>
      <c r="BE776" s="185">
        <f>IF(N776="základní",J776,0)</f>
        <v>0</v>
      </c>
      <c r="BF776" s="185">
        <f>IF(N776="snížená",J776,0)</f>
        <v>0</v>
      </c>
      <c r="BG776" s="185">
        <f>IF(N776="zákl. přenesená",J776,0)</f>
        <v>0</v>
      </c>
      <c r="BH776" s="185">
        <f>IF(N776="sníž. přenesená",J776,0)</f>
        <v>0</v>
      </c>
      <c r="BI776" s="185">
        <f>IF(N776="nulová",J776,0)</f>
        <v>0</v>
      </c>
      <c r="BJ776" s="88" t="s">
        <v>80</v>
      </c>
      <c r="BK776" s="185">
        <f>ROUND(I776*H776,2)</f>
        <v>0</v>
      </c>
      <c r="BL776" s="88" t="s">
        <v>217</v>
      </c>
      <c r="BM776" s="184" t="s">
        <v>2207</v>
      </c>
    </row>
    <row r="777" spans="1:65" s="192" customFormat="1" x14ac:dyDescent="0.2">
      <c r="B777" s="193"/>
      <c r="D777" s="186" t="s">
        <v>131</v>
      </c>
      <c r="E777" s="194" t="s">
        <v>1</v>
      </c>
      <c r="F777" s="195" t="s">
        <v>80</v>
      </c>
      <c r="H777" s="196">
        <v>1</v>
      </c>
      <c r="L777" s="193"/>
      <c r="M777" s="197"/>
      <c r="N777" s="198"/>
      <c r="O777" s="198"/>
      <c r="P777" s="198"/>
      <c r="Q777" s="198"/>
      <c r="R777" s="198"/>
      <c r="S777" s="198"/>
      <c r="T777" s="199"/>
      <c r="AT777" s="194" t="s">
        <v>131</v>
      </c>
      <c r="AU777" s="194" t="s">
        <v>82</v>
      </c>
      <c r="AV777" s="192" t="s">
        <v>82</v>
      </c>
      <c r="AW777" s="192" t="s">
        <v>28</v>
      </c>
      <c r="AX777" s="192" t="s">
        <v>80</v>
      </c>
      <c r="AY777" s="194" t="s">
        <v>124</v>
      </c>
    </row>
    <row r="778" spans="1:65" s="99" customFormat="1" ht="16.5" customHeight="1" x14ac:dyDescent="0.2">
      <c r="A778" s="100"/>
      <c r="B778" s="97"/>
      <c r="C778" s="218" t="s">
        <v>1211</v>
      </c>
      <c r="D778" s="218" t="s">
        <v>467</v>
      </c>
      <c r="E778" s="219" t="s">
        <v>2208</v>
      </c>
      <c r="F778" s="220" t="s">
        <v>2209</v>
      </c>
      <c r="G778" s="221" t="s">
        <v>554</v>
      </c>
      <c r="H778" s="222">
        <v>1</v>
      </c>
      <c r="I778" s="231">
        <v>0</v>
      </c>
      <c r="J778" s="223">
        <f>ROUND(I778*H778,2)</f>
        <v>0</v>
      </c>
      <c r="K778" s="224"/>
      <c r="L778" s="225"/>
      <c r="M778" s="226" t="s">
        <v>1</v>
      </c>
      <c r="N778" s="227" t="s">
        <v>37</v>
      </c>
      <c r="O778" s="182">
        <v>0</v>
      </c>
      <c r="P778" s="182">
        <f>O778*H778</f>
        <v>0</v>
      </c>
      <c r="Q778" s="182">
        <v>2.65E-3</v>
      </c>
      <c r="R778" s="182">
        <f>Q778*H778</f>
        <v>2.65E-3</v>
      </c>
      <c r="S778" s="182">
        <v>0</v>
      </c>
      <c r="T778" s="183">
        <f>S778*H778</f>
        <v>0</v>
      </c>
      <c r="U778" s="100"/>
      <c r="V778" s="100"/>
      <c r="W778" s="100"/>
      <c r="X778" s="100"/>
      <c r="Y778" s="100"/>
      <c r="Z778" s="100"/>
      <c r="AA778" s="100"/>
      <c r="AB778" s="100"/>
      <c r="AC778" s="100"/>
      <c r="AD778" s="100"/>
      <c r="AE778" s="100"/>
      <c r="AR778" s="184" t="s">
        <v>337</v>
      </c>
      <c r="AT778" s="184" t="s">
        <v>467</v>
      </c>
      <c r="AU778" s="184" t="s">
        <v>82</v>
      </c>
      <c r="AY778" s="88" t="s">
        <v>124</v>
      </c>
      <c r="BE778" s="185">
        <f>IF(N778="základní",J778,0)</f>
        <v>0</v>
      </c>
      <c r="BF778" s="185">
        <f>IF(N778="snížená",J778,0)</f>
        <v>0</v>
      </c>
      <c r="BG778" s="185">
        <f>IF(N778="zákl. přenesená",J778,0)</f>
        <v>0</v>
      </c>
      <c r="BH778" s="185">
        <f>IF(N778="sníž. přenesená",J778,0)</f>
        <v>0</v>
      </c>
      <c r="BI778" s="185">
        <f>IF(N778="nulová",J778,0)</f>
        <v>0</v>
      </c>
      <c r="BJ778" s="88" t="s">
        <v>80</v>
      </c>
      <c r="BK778" s="185">
        <f>ROUND(I778*H778,2)</f>
        <v>0</v>
      </c>
      <c r="BL778" s="88" t="s">
        <v>217</v>
      </c>
      <c r="BM778" s="184" t="s">
        <v>2210</v>
      </c>
    </row>
    <row r="779" spans="1:65" s="192" customFormat="1" x14ac:dyDescent="0.2">
      <c r="B779" s="193"/>
      <c r="D779" s="186" t="s">
        <v>131</v>
      </c>
      <c r="E779" s="194" t="s">
        <v>1</v>
      </c>
      <c r="F779" s="195" t="s">
        <v>80</v>
      </c>
      <c r="H779" s="196">
        <v>1</v>
      </c>
      <c r="L779" s="193"/>
      <c r="M779" s="197"/>
      <c r="N779" s="198"/>
      <c r="O779" s="198"/>
      <c r="P779" s="198"/>
      <c r="Q779" s="198"/>
      <c r="R779" s="198"/>
      <c r="S779" s="198"/>
      <c r="T779" s="199"/>
      <c r="AT779" s="194" t="s">
        <v>131</v>
      </c>
      <c r="AU779" s="194" t="s">
        <v>82</v>
      </c>
      <c r="AV779" s="192" t="s">
        <v>82</v>
      </c>
      <c r="AW779" s="192" t="s">
        <v>28</v>
      </c>
      <c r="AX779" s="192" t="s">
        <v>80</v>
      </c>
      <c r="AY779" s="194" t="s">
        <v>124</v>
      </c>
    </row>
    <row r="780" spans="1:65" s="99" customFormat="1" ht="16.5" customHeight="1" x14ac:dyDescent="0.2">
      <c r="A780" s="100"/>
      <c r="B780" s="97"/>
      <c r="C780" s="173" t="s">
        <v>1217</v>
      </c>
      <c r="D780" s="173" t="s">
        <v>125</v>
      </c>
      <c r="E780" s="174" t="s">
        <v>2211</v>
      </c>
      <c r="F780" s="175" t="s">
        <v>2212</v>
      </c>
      <c r="G780" s="176" t="s">
        <v>554</v>
      </c>
      <c r="H780" s="177">
        <v>8</v>
      </c>
      <c r="I780" s="86">
        <v>0</v>
      </c>
      <c r="J780" s="178">
        <f>ROUND(I780*H780,2)</f>
        <v>0</v>
      </c>
      <c r="K780" s="179"/>
      <c r="L780" s="97"/>
      <c r="M780" s="180" t="s">
        <v>1</v>
      </c>
      <c r="N780" s="181" t="s">
        <v>37</v>
      </c>
      <c r="O780" s="182">
        <v>0.35099999999999998</v>
      </c>
      <c r="P780" s="182">
        <f>O780*H780</f>
        <v>2.8079999999999998</v>
      </c>
      <c r="Q780" s="182">
        <v>2.0000000000000002E-5</v>
      </c>
      <c r="R780" s="182">
        <f>Q780*H780</f>
        <v>1.6000000000000001E-4</v>
      </c>
      <c r="S780" s="182">
        <v>0</v>
      </c>
      <c r="T780" s="183">
        <f>S780*H780</f>
        <v>0</v>
      </c>
      <c r="U780" s="100"/>
      <c r="V780" s="100"/>
      <c r="W780" s="100"/>
      <c r="X780" s="100"/>
      <c r="Y780" s="100"/>
      <c r="Z780" s="100"/>
      <c r="AA780" s="100"/>
      <c r="AB780" s="100"/>
      <c r="AC780" s="100"/>
      <c r="AD780" s="100"/>
      <c r="AE780" s="100"/>
      <c r="AR780" s="184" t="s">
        <v>217</v>
      </c>
      <c r="AT780" s="184" t="s">
        <v>125</v>
      </c>
      <c r="AU780" s="184" t="s">
        <v>82</v>
      </c>
      <c r="AY780" s="88" t="s">
        <v>124</v>
      </c>
      <c r="BE780" s="185">
        <f>IF(N780="základní",J780,0)</f>
        <v>0</v>
      </c>
      <c r="BF780" s="185">
        <f>IF(N780="snížená",J780,0)</f>
        <v>0</v>
      </c>
      <c r="BG780" s="185">
        <f>IF(N780="zákl. přenesená",J780,0)</f>
        <v>0</v>
      </c>
      <c r="BH780" s="185">
        <f>IF(N780="sníž. přenesená",J780,0)</f>
        <v>0</v>
      </c>
      <c r="BI780" s="185">
        <f>IF(N780="nulová",J780,0)</f>
        <v>0</v>
      </c>
      <c r="BJ780" s="88" t="s">
        <v>80</v>
      </c>
      <c r="BK780" s="185">
        <f>ROUND(I780*H780,2)</f>
        <v>0</v>
      </c>
      <c r="BL780" s="88" t="s">
        <v>217</v>
      </c>
      <c r="BM780" s="184" t="s">
        <v>2213</v>
      </c>
    </row>
    <row r="781" spans="1:65" s="99" customFormat="1" ht="16.5" customHeight="1" x14ac:dyDescent="0.2">
      <c r="A781" s="100"/>
      <c r="B781" s="97"/>
      <c r="C781" s="218" t="s">
        <v>1223</v>
      </c>
      <c r="D781" s="218" t="s">
        <v>467</v>
      </c>
      <c r="E781" s="219" t="s">
        <v>2214</v>
      </c>
      <c r="F781" s="220" t="s">
        <v>2215</v>
      </c>
      <c r="G781" s="221" t="s">
        <v>554</v>
      </c>
      <c r="H781" s="222">
        <v>4</v>
      </c>
      <c r="I781" s="231">
        <v>0</v>
      </c>
      <c r="J781" s="223">
        <f>ROUND(I781*H781,2)</f>
        <v>0</v>
      </c>
      <c r="K781" s="224"/>
      <c r="L781" s="225"/>
      <c r="M781" s="226" t="s">
        <v>1</v>
      </c>
      <c r="N781" s="227" t="s">
        <v>37</v>
      </c>
      <c r="O781" s="182">
        <v>0</v>
      </c>
      <c r="P781" s="182">
        <f>O781*H781</f>
        <v>0</v>
      </c>
      <c r="Q781" s="182">
        <v>1.0499999999999999E-3</v>
      </c>
      <c r="R781" s="182">
        <f>Q781*H781</f>
        <v>4.1999999999999997E-3</v>
      </c>
      <c r="S781" s="182">
        <v>0</v>
      </c>
      <c r="T781" s="183">
        <f>S781*H781</f>
        <v>0</v>
      </c>
      <c r="U781" s="100"/>
      <c r="V781" s="100"/>
      <c r="W781" s="100"/>
      <c r="X781" s="100"/>
      <c r="Y781" s="100"/>
      <c r="Z781" s="100"/>
      <c r="AA781" s="100"/>
      <c r="AB781" s="100"/>
      <c r="AC781" s="100"/>
      <c r="AD781" s="100"/>
      <c r="AE781" s="100"/>
      <c r="AR781" s="184" t="s">
        <v>337</v>
      </c>
      <c r="AT781" s="184" t="s">
        <v>467</v>
      </c>
      <c r="AU781" s="184" t="s">
        <v>82</v>
      </c>
      <c r="AY781" s="88" t="s">
        <v>124</v>
      </c>
      <c r="BE781" s="185">
        <f>IF(N781="základní",J781,0)</f>
        <v>0</v>
      </c>
      <c r="BF781" s="185">
        <f>IF(N781="snížená",J781,0)</f>
        <v>0</v>
      </c>
      <c r="BG781" s="185">
        <f>IF(N781="zákl. přenesená",J781,0)</f>
        <v>0</v>
      </c>
      <c r="BH781" s="185">
        <f>IF(N781="sníž. přenesená",J781,0)</f>
        <v>0</v>
      </c>
      <c r="BI781" s="185">
        <f>IF(N781="nulová",J781,0)</f>
        <v>0</v>
      </c>
      <c r="BJ781" s="88" t="s">
        <v>80</v>
      </c>
      <c r="BK781" s="185">
        <f>ROUND(I781*H781,2)</f>
        <v>0</v>
      </c>
      <c r="BL781" s="88" t="s">
        <v>217</v>
      </c>
      <c r="BM781" s="184" t="s">
        <v>2216</v>
      </c>
    </row>
    <row r="782" spans="1:65" s="192" customFormat="1" x14ac:dyDescent="0.2">
      <c r="B782" s="193"/>
      <c r="D782" s="186" t="s">
        <v>131</v>
      </c>
      <c r="E782" s="194" t="s">
        <v>1</v>
      </c>
      <c r="F782" s="195" t="s">
        <v>129</v>
      </c>
      <c r="H782" s="196">
        <v>4</v>
      </c>
      <c r="L782" s="193"/>
      <c r="M782" s="197"/>
      <c r="N782" s="198"/>
      <c r="O782" s="198"/>
      <c r="P782" s="198"/>
      <c r="Q782" s="198"/>
      <c r="R782" s="198"/>
      <c r="S782" s="198"/>
      <c r="T782" s="199"/>
      <c r="AT782" s="194" t="s">
        <v>131</v>
      </c>
      <c r="AU782" s="194" t="s">
        <v>82</v>
      </c>
      <c r="AV782" s="192" t="s">
        <v>82</v>
      </c>
      <c r="AW782" s="192" t="s">
        <v>28</v>
      </c>
      <c r="AX782" s="192" t="s">
        <v>80</v>
      </c>
      <c r="AY782" s="194" t="s">
        <v>124</v>
      </c>
    </row>
    <row r="783" spans="1:65" s="99" customFormat="1" ht="16.5" customHeight="1" x14ac:dyDescent="0.2">
      <c r="A783" s="100"/>
      <c r="B783" s="97"/>
      <c r="C783" s="218" t="s">
        <v>1229</v>
      </c>
      <c r="D783" s="218" t="s">
        <v>467</v>
      </c>
      <c r="E783" s="219" t="s">
        <v>2217</v>
      </c>
      <c r="F783" s="220" t="s">
        <v>2218</v>
      </c>
      <c r="G783" s="221" t="s">
        <v>554</v>
      </c>
      <c r="H783" s="222">
        <v>4</v>
      </c>
      <c r="I783" s="231">
        <v>0</v>
      </c>
      <c r="J783" s="223">
        <f>ROUND(I783*H783,2)</f>
        <v>0</v>
      </c>
      <c r="K783" s="224"/>
      <c r="L783" s="225"/>
      <c r="M783" s="226" t="s">
        <v>1</v>
      </c>
      <c r="N783" s="227" t="s">
        <v>37</v>
      </c>
      <c r="O783" s="182">
        <v>0</v>
      </c>
      <c r="P783" s="182">
        <f>O783*H783</f>
        <v>0</v>
      </c>
      <c r="Q783" s="182">
        <v>2.5500000000000002E-3</v>
      </c>
      <c r="R783" s="182">
        <f>Q783*H783</f>
        <v>1.0200000000000001E-2</v>
      </c>
      <c r="S783" s="182">
        <v>0</v>
      </c>
      <c r="T783" s="183">
        <f>S783*H783</f>
        <v>0</v>
      </c>
      <c r="U783" s="100"/>
      <c r="V783" s="100"/>
      <c r="W783" s="100"/>
      <c r="X783" s="100"/>
      <c r="Y783" s="100"/>
      <c r="Z783" s="100"/>
      <c r="AA783" s="100"/>
      <c r="AB783" s="100"/>
      <c r="AC783" s="100"/>
      <c r="AD783" s="100"/>
      <c r="AE783" s="100"/>
      <c r="AR783" s="184" t="s">
        <v>337</v>
      </c>
      <c r="AT783" s="184" t="s">
        <v>467</v>
      </c>
      <c r="AU783" s="184" t="s">
        <v>82</v>
      </c>
      <c r="AY783" s="88" t="s">
        <v>124</v>
      </c>
      <c r="BE783" s="185">
        <f>IF(N783="základní",J783,0)</f>
        <v>0</v>
      </c>
      <c r="BF783" s="185">
        <f>IF(N783="snížená",J783,0)</f>
        <v>0</v>
      </c>
      <c r="BG783" s="185">
        <f>IF(N783="zákl. přenesená",J783,0)</f>
        <v>0</v>
      </c>
      <c r="BH783" s="185">
        <f>IF(N783="sníž. přenesená",J783,0)</f>
        <v>0</v>
      </c>
      <c r="BI783" s="185">
        <f>IF(N783="nulová",J783,0)</f>
        <v>0</v>
      </c>
      <c r="BJ783" s="88" t="s">
        <v>80</v>
      </c>
      <c r="BK783" s="185">
        <f>ROUND(I783*H783,2)</f>
        <v>0</v>
      </c>
      <c r="BL783" s="88" t="s">
        <v>217</v>
      </c>
      <c r="BM783" s="184" t="s">
        <v>2219</v>
      </c>
    </row>
    <row r="784" spans="1:65" s="192" customFormat="1" x14ac:dyDescent="0.2">
      <c r="B784" s="193"/>
      <c r="D784" s="186" t="s">
        <v>131</v>
      </c>
      <c r="E784" s="194" t="s">
        <v>1</v>
      </c>
      <c r="F784" s="195" t="s">
        <v>129</v>
      </c>
      <c r="H784" s="196">
        <v>4</v>
      </c>
      <c r="L784" s="193"/>
      <c r="M784" s="197"/>
      <c r="N784" s="198"/>
      <c r="O784" s="198"/>
      <c r="P784" s="198"/>
      <c r="Q784" s="198"/>
      <c r="R784" s="198"/>
      <c r="S784" s="198"/>
      <c r="T784" s="199"/>
      <c r="AT784" s="194" t="s">
        <v>131</v>
      </c>
      <c r="AU784" s="194" t="s">
        <v>82</v>
      </c>
      <c r="AV784" s="192" t="s">
        <v>82</v>
      </c>
      <c r="AW784" s="192" t="s">
        <v>28</v>
      </c>
      <c r="AX784" s="192" t="s">
        <v>80</v>
      </c>
      <c r="AY784" s="194" t="s">
        <v>124</v>
      </c>
    </row>
    <row r="785" spans="1:65" s="99" customFormat="1" ht="16.5" customHeight="1" x14ac:dyDescent="0.2">
      <c r="A785" s="100"/>
      <c r="B785" s="97"/>
      <c r="C785" s="173" t="s">
        <v>1235</v>
      </c>
      <c r="D785" s="173" t="s">
        <v>125</v>
      </c>
      <c r="E785" s="174" t="s">
        <v>2220</v>
      </c>
      <c r="F785" s="175" t="s">
        <v>2221</v>
      </c>
      <c r="G785" s="176" t="s">
        <v>523</v>
      </c>
      <c r="H785" s="177">
        <v>1</v>
      </c>
      <c r="I785" s="86">
        <v>0</v>
      </c>
      <c r="J785" s="178">
        <f>ROUND(I785*H785,2)</f>
        <v>0</v>
      </c>
      <c r="K785" s="179"/>
      <c r="L785" s="97"/>
      <c r="M785" s="180" t="s">
        <v>1</v>
      </c>
      <c r="N785" s="181" t="s">
        <v>37</v>
      </c>
      <c r="O785" s="182">
        <v>0.47299999999999998</v>
      </c>
      <c r="P785" s="182">
        <f>O785*H785</f>
        <v>0.47299999999999998</v>
      </c>
      <c r="Q785" s="182">
        <v>0</v>
      </c>
      <c r="R785" s="182">
        <f>Q785*H785</f>
        <v>0</v>
      </c>
      <c r="S785" s="182">
        <v>0</v>
      </c>
      <c r="T785" s="183">
        <f>S785*H785</f>
        <v>0</v>
      </c>
      <c r="U785" s="100"/>
      <c r="V785" s="100"/>
      <c r="W785" s="100"/>
      <c r="X785" s="100"/>
      <c r="Y785" s="100"/>
      <c r="Z785" s="100"/>
      <c r="AA785" s="100"/>
      <c r="AB785" s="100"/>
      <c r="AC785" s="100"/>
      <c r="AD785" s="100"/>
      <c r="AE785" s="100"/>
      <c r="AR785" s="184" t="s">
        <v>217</v>
      </c>
      <c r="AT785" s="184" t="s">
        <v>125</v>
      </c>
      <c r="AU785" s="184" t="s">
        <v>82</v>
      </c>
      <c r="AY785" s="88" t="s">
        <v>124</v>
      </c>
      <c r="BE785" s="185">
        <f>IF(N785="základní",J785,0)</f>
        <v>0</v>
      </c>
      <c r="BF785" s="185">
        <f>IF(N785="snížená",J785,0)</f>
        <v>0</v>
      </c>
      <c r="BG785" s="185">
        <f>IF(N785="zákl. přenesená",J785,0)</f>
        <v>0</v>
      </c>
      <c r="BH785" s="185">
        <f>IF(N785="sníž. přenesená",J785,0)</f>
        <v>0</v>
      </c>
      <c r="BI785" s="185">
        <f>IF(N785="nulová",J785,0)</f>
        <v>0</v>
      </c>
      <c r="BJ785" s="88" t="s">
        <v>80</v>
      </c>
      <c r="BK785" s="185">
        <f>ROUND(I785*H785,2)</f>
        <v>0</v>
      </c>
      <c r="BL785" s="88" t="s">
        <v>217</v>
      </c>
      <c r="BM785" s="184" t="s">
        <v>2222</v>
      </c>
    </row>
    <row r="786" spans="1:65" s="99" customFormat="1" ht="28.8" x14ac:dyDescent="0.2">
      <c r="A786" s="100"/>
      <c r="B786" s="97"/>
      <c r="C786" s="100"/>
      <c r="D786" s="186" t="s">
        <v>221</v>
      </c>
      <c r="E786" s="100"/>
      <c r="F786" s="187" t="s">
        <v>2223</v>
      </c>
      <c r="G786" s="100"/>
      <c r="H786" s="100"/>
      <c r="I786" s="100"/>
      <c r="J786" s="100"/>
      <c r="K786" s="100"/>
      <c r="L786" s="97"/>
      <c r="M786" s="188"/>
      <c r="N786" s="189"/>
      <c r="O786" s="190"/>
      <c r="P786" s="190"/>
      <c r="Q786" s="190"/>
      <c r="R786" s="190"/>
      <c r="S786" s="190"/>
      <c r="T786" s="191"/>
      <c r="U786" s="100"/>
      <c r="V786" s="100"/>
      <c r="W786" s="100"/>
      <c r="X786" s="100"/>
      <c r="Y786" s="100"/>
      <c r="Z786" s="100"/>
      <c r="AA786" s="100"/>
      <c r="AB786" s="100"/>
      <c r="AC786" s="100"/>
      <c r="AD786" s="100"/>
      <c r="AE786" s="100"/>
      <c r="AT786" s="88" t="s">
        <v>221</v>
      </c>
      <c r="AU786" s="88" t="s">
        <v>82</v>
      </c>
    </row>
    <row r="787" spans="1:65" s="192" customFormat="1" x14ac:dyDescent="0.2">
      <c r="B787" s="193"/>
      <c r="D787" s="186" t="s">
        <v>131</v>
      </c>
      <c r="E787" s="194" t="s">
        <v>1</v>
      </c>
      <c r="F787" s="195" t="s">
        <v>80</v>
      </c>
      <c r="H787" s="196">
        <v>1</v>
      </c>
      <c r="L787" s="193"/>
      <c r="M787" s="197"/>
      <c r="N787" s="198"/>
      <c r="O787" s="198"/>
      <c r="P787" s="198"/>
      <c r="Q787" s="198"/>
      <c r="R787" s="198"/>
      <c r="S787" s="198"/>
      <c r="T787" s="199"/>
      <c r="AT787" s="194" t="s">
        <v>131</v>
      </c>
      <c r="AU787" s="194" t="s">
        <v>82</v>
      </c>
      <c r="AV787" s="192" t="s">
        <v>82</v>
      </c>
      <c r="AW787" s="192" t="s">
        <v>28</v>
      </c>
      <c r="AX787" s="192" t="s">
        <v>80</v>
      </c>
      <c r="AY787" s="194" t="s">
        <v>124</v>
      </c>
    </row>
    <row r="788" spans="1:65" s="99" customFormat="1" ht="16.5" customHeight="1" x14ac:dyDescent="0.2">
      <c r="A788" s="100"/>
      <c r="B788" s="97"/>
      <c r="C788" s="173" t="s">
        <v>1241</v>
      </c>
      <c r="D788" s="173" t="s">
        <v>125</v>
      </c>
      <c r="E788" s="174" t="s">
        <v>2224</v>
      </c>
      <c r="F788" s="175" t="s">
        <v>2225</v>
      </c>
      <c r="G788" s="176" t="s">
        <v>523</v>
      </c>
      <c r="H788" s="177">
        <v>1</v>
      </c>
      <c r="I788" s="86">
        <v>0</v>
      </c>
      <c r="J788" s="178">
        <f>ROUND(I788*H788,2)</f>
        <v>0</v>
      </c>
      <c r="K788" s="179"/>
      <c r="L788" s="97"/>
      <c r="M788" s="180" t="s">
        <v>1</v>
      </c>
      <c r="N788" s="181" t="s">
        <v>37</v>
      </c>
      <c r="O788" s="182">
        <v>3.1E-2</v>
      </c>
      <c r="P788" s="182">
        <f>O788*H788</f>
        <v>3.1E-2</v>
      </c>
      <c r="Q788" s="182">
        <v>8.0000000000000007E-5</v>
      </c>
      <c r="R788" s="182">
        <f>Q788*H788</f>
        <v>8.0000000000000007E-5</v>
      </c>
      <c r="S788" s="182">
        <v>0</v>
      </c>
      <c r="T788" s="183">
        <f>S788*H788</f>
        <v>0</v>
      </c>
      <c r="U788" s="100"/>
      <c r="V788" s="100"/>
      <c r="W788" s="100"/>
      <c r="X788" s="100"/>
      <c r="Y788" s="100"/>
      <c r="Z788" s="100"/>
      <c r="AA788" s="100"/>
      <c r="AB788" s="100"/>
      <c r="AC788" s="100"/>
      <c r="AD788" s="100"/>
      <c r="AE788" s="100"/>
      <c r="AR788" s="184" t="s">
        <v>217</v>
      </c>
      <c r="AT788" s="184" t="s">
        <v>125</v>
      </c>
      <c r="AU788" s="184" t="s">
        <v>82</v>
      </c>
      <c r="AY788" s="88" t="s">
        <v>124</v>
      </c>
      <c r="BE788" s="185">
        <f>IF(N788="základní",J788,0)</f>
        <v>0</v>
      </c>
      <c r="BF788" s="185">
        <f>IF(N788="snížená",J788,0)</f>
        <v>0</v>
      </c>
      <c r="BG788" s="185">
        <f>IF(N788="zákl. přenesená",J788,0)</f>
        <v>0</v>
      </c>
      <c r="BH788" s="185">
        <f>IF(N788="sníž. přenesená",J788,0)</f>
        <v>0</v>
      </c>
      <c r="BI788" s="185">
        <f>IF(N788="nulová",J788,0)</f>
        <v>0</v>
      </c>
      <c r="BJ788" s="88" t="s">
        <v>80</v>
      </c>
      <c r="BK788" s="185">
        <f>ROUND(I788*H788,2)</f>
        <v>0</v>
      </c>
      <c r="BL788" s="88" t="s">
        <v>217</v>
      </c>
      <c r="BM788" s="184" t="s">
        <v>2226</v>
      </c>
    </row>
    <row r="789" spans="1:65" s="99" customFormat="1" ht="19.2" x14ac:dyDescent="0.2">
      <c r="A789" s="100"/>
      <c r="B789" s="97"/>
      <c r="C789" s="100"/>
      <c r="D789" s="186" t="s">
        <v>221</v>
      </c>
      <c r="E789" s="100"/>
      <c r="F789" s="187" t="s">
        <v>2227</v>
      </c>
      <c r="G789" s="100"/>
      <c r="H789" s="100"/>
      <c r="I789" s="100"/>
      <c r="J789" s="100"/>
      <c r="K789" s="100"/>
      <c r="L789" s="97"/>
      <c r="M789" s="188"/>
      <c r="N789" s="189"/>
      <c r="O789" s="190"/>
      <c r="P789" s="190"/>
      <c r="Q789" s="190"/>
      <c r="R789" s="190"/>
      <c r="S789" s="190"/>
      <c r="T789" s="191"/>
      <c r="U789" s="100"/>
      <c r="V789" s="100"/>
      <c r="W789" s="100"/>
      <c r="X789" s="100"/>
      <c r="Y789" s="100"/>
      <c r="Z789" s="100"/>
      <c r="AA789" s="100"/>
      <c r="AB789" s="100"/>
      <c r="AC789" s="100"/>
      <c r="AD789" s="100"/>
      <c r="AE789" s="100"/>
      <c r="AT789" s="88" t="s">
        <v>221</v>
      </c>
      <c r="AU789" s="88" t="s">
        <v>82</v>
      </c>
    </row>
    <row r="790" spans="1:65" s="192" customFormat="1" x14ac:dyDescent="0.2">
      <c r="B790" s="193"/>
      <c r="D790" s="186" t="s">
        <v>131</v>
      </c>
      <c r="E790" s="194" t="s">
        <v>1</v>
      </c>
      <c r="F790" s="195" t="s">
        <v>80</v>
      </c>
      <c r="H790" s="196">
        <v>1</v>
      </c>
      <c r="L790" s="193"/>
      <c r="M790" s="197"/>
      <c r="N790" s="198"/>
      <c r="O790" s="198"/>
      <c r="P790" s="198"/>
      <c r="Q790" s="198"/>
      <c r="R790" s="198"/>
      <c r="S790" s="198"/>
      <c r="T790" s="199"/>
      <c r="AT790" s="194" t="s">
        <v>131</v>
      </c>
      <c r="AU790" s="194" t="s">
        <v>82</v>
      </c>
      <c r="AV790" s="192" t="s">
        <v>82</v>
      </c>
      <c r="AW790" s="192" t="s">
        <v>28</v>
      </c>
      <c r="AX790" s="192" t="s">
        <v>80</v>
      </c>
      <c r="AY790" s="194" t="s">
        <v>124</v>
      </c>
    </row>
    <row r="791" spans="1:65" s="99" customFormat="1" ht="16.5" customHeight="1" x14ac:dyDescent="0.2">
      <c r="A791" s="100"/>
      <c r="B791" s="97"/>
      <c r="C791" s="173" t="s">
        <v>1248</v>
      </c>
      <c r="D791" s="173" t="s">
        <v>125</v>
      </c>
      <c r="E791" s="174" t="s">
        <v>2228</v>
      </c>
      <c r="F791" s="175" t="s">
        <v>2229</v>
      </c>
      <c r="G791" s="176" t="s">
        <v>185</v>
      </c>
      <c r="H791" s="177">
        <v>3.5</v>
      </c>
      <c r="I791" s="86">
        <v>0</v>
      </c>
      <c r="J791" s="178">
        <f>ROUND(I791*H791,2)</f>
        <v>0</v>
      </c>
      <c r="K791" s="179"/>
      <c r="L791" s="97"/>
      <c r="M791" s="180" t="s">
        <v>1</v>
      </c>
      <c r="N791" s="181" t="s">
        <v>37</v>
      </c>
      <c r="O791" s="182">
        <v>0.17899999999999999</v>
      </c>
      <c r="P791" s="182">
        <f>O791*H791</f>
        <v>0.62649999999999995</v>
      </c>
      <c r="Q791" s="182">
        <v>4.0000000000000002E-4</v>
      </c>
      <c r="R791" s="182">
        <f>Q791*H791</f>
        <v>1.4E-3</v>
      </c>
      <c r="S791" s="182">
        <v>0</v>
      </c>
      <c r="T791" s="183">
        <f>S791*H791</f>
        <v>0</v>
      </c>
      <c r="U791" s="100"/>
      <c r="V791" s="100"/>
      <c r="W791" s="100"/>
      <c r="X791" s="100"/>
      <c r="Y791" s="100"/>
      <c r="Z791" s="100"/>
      <c r="AA791" s="100"/>
      <c r="AB791" s="100"/>
      <c r="AC791" s="100"/>
      <c r="AD791" s="100"/>
      <c r="AE791" s="100"/>
      <c r="AR791" s="184" t="s">
        <v>217</v>
      </c>
      <c r="AT791" s="184" t="s">
        <v>125</v>
      </c>
      <c r="AU791" s="184" t="s">
        <v>82</v>
      </c>
      <c r="AY791" s="88" t="s">
        <v>124</v>
      </c>
      <c r="BE791" s="185">
        <f>IF(N791="základní",J791,0)</f>
        <v>0</v>
      </c>
      <c r="BF791" s="185">
        <f>IF(N791="snížená",J791,0)</f>
        <v>0</v>
      </c>
      <c r="BG791" s="185">
        <f>IF(N791="zákl. přenesená",J791,0)</f>
        <v>0</v>
      </c>
      <c r="BH791" s="185">
        <f>IF(N791="sníž. přenesená",J791,0)</f>
        <v>0</v>
      </c>
      <c r="BI791" s="185">
        <f>IF(N791="nulová",J791,0)</f>
        <v>0</v>
      </c>
      <c r="BJ791" s="88" t="s">
        <v>80</v>
      </c>
      <c r="BK791" s="185">
        <f>ROUND(I791*H791,2)</f>
        <v>0</v>
      </c>
      <c r="BL791" s="88" t="s">
        <v>217</v>
      </c>
      <c r="BM791" s="184" t="s">
        <v>2230</v>
      </c>
    </row>
    <row r="792" spans="1:65" s="192" customFormat="1" x14ac:dyDescent="0.2">
      <c r="B792" s="193"/>
      <c r="D792" s="186" t="s">
        <v>131</v>
      </c>
      <c r="E792" s="194" t="s">
        <v>1</v>
      </c>
      <c r="F792" s="195" t="s">
        <v>2231</v>
      </c>
      <c r="H792" s="196">
        <v>3.5</v>
      </c>
      <c r="L792" s="193"/>
      <c r="M792" s="197"/>
      <c r="N792" s="198"/>
      <c r="O792" s="198"/>
      <c r="P792" s="198"/>
      <c r="Q792" s="198"/>
      <c r="R792" s="198"/>
      <c r="S792" s="198"/>
      <c r="T792" s="199"/>
      <c r="AT792" s="194" t="s">
        <v>131</v>
      </c>
      <c r="AU792" s="194" t="s">
        <v>82</v>
      </c>
      <c r="AV792" s="192" t="s">
        <v>82</v>
      </c>
      <c r="AW792" s="192" t="s">
        <v>28</v>
      </c>
      <c r="AX792" s="192" t="s">
        <v>80</v>
      </c>
      <c r="AY792" s="194" t="s">
        <v>124</v>
      </c>
    </row>
    <row r="793" spans="1:65" s="99" customFormat="1" ht="16.5" customHeight="1" x14ac:dyDescent="0.2">
      <c r="A793" s="100"/>
      <c r="B793" s="97"/>
      <c r="C793" s="173" t="s">
        <v>1254</v>
      </c>
      <c r="D793" s="173" t="s">
        <v>125</v>
      </c>
      <c r="E793" s="174" t="s">
        <v>2232</v>
      </c>
      <c r="F793" s="175" t="s">
        <v>2233</v>
      </c>
      <c r="G793" s="176" t="s">
        <v>523</v>
      </c>
      <c r="H793" s="177">
        <v>1</v>
      </c>
      <c r="I793" s="86">
        <v>0</v>
      </c>
      <c r="J793" s="178">
        <f>ROUND(I793*H793,2)</f>
        <v>0</v>
      </c>
      <c r="K793" s="179"/>
      <c r="L793" s="97"/>
      <c r="M793" s="180" t="s">
        <v>1</v>
      </c>
      <c r="N793" s="181" t="s">
        <v>37</v>
      </c>
      <c r="O793" s="182">
        <v>1.64</v>
      </c>
      <c r="P793" s="182">
        <f>O793*H793</f>
        <v>1.64</v>
      </c>
      <c r="Q793" s="182">
        <v>1.7999999999999999E-2</v>
      </c>
      <c r="R793" s="182">
        <f>Q793*H793</f>
        <v>1.7999999999999999E-2</v>
      </c>
      <c r="S793" s="182">
        <v>0</v>
      </c>
      <c r="T793" s="183">
        <f>S793*H793</f>
        <v>0</v>
      </c>
      <c r="U793" s="100"/>
      <c r="V793" s="100"/>
      <c r="W793" s="100"/>
      <c r="X793" s="100"/>
      <c r="Y793" s="100"/>
      <c r="Z793" s="100"/>
      <c r="AA793" s="100"/>
      <c r="AB793" s="100"/>
      <c r="AC793" s="100"/>
      <c r="AD793" s="100"/>
      <c r="AE793" s="100"/>
      <c r="AR793" s="184" t="s">
        <v>217</v>
      </c>
      <c r="AT793" s="184" t="s">
        <v>125</v>
      </c>
      <c r="AU793" s="184" t="s">
        <v>82</v>
      </c>
      <c r="AY793" s="88" t="s">
        <v>124</v>
      </c>
      <c r="BE793" s="185">
        <f>IF(N793="základní",J793,0)</f>
        <v>0</v>
      </c>
      <c r="BF793" s="185">
        <f>IF(N793="snížená",J793,0)</f>
        <v>0</v>
      </c>
      <c r="BG793" s="185">
        <f>IF(N793="zákl. přenesená",J793,0)</f>
        <v>0</v>
      </c>
      <c r="BH793" s="185">
        <f>IF(N793="sníž. přenesená",J793,0)</f>
        <v>0</v>
      </c>
      <c r="BI793" s="185">
        <f>IF(N793="nulová",J793,0)</f>
        <v>0</v>
      </c>
      <c r="BJ793" s="88" t="s">
        <v>80</v>
      </c>
      <c r="BK793" s="185">
        <f>ROUND(I793*H793,2)</f>
        <v>0</v>
      </c>
      <c r="BL793" s="88" t="s">
        <v>217</v>
      </c>
      <c r="BM793" s="184" t="s">
        <v>2234</v>
      </c>
    </row>
    <row r="794" spans="1:65" s="99" customFormat="1" ht="115.2" x14ac:dyDescent="0.2">
      <c r="A794" s="100"/>
      <c r="B794" s="97"/>
      <c r="C794" s="100"/>
      <c r="D794" s="186" t="s">
        <v>221</v>
      </c>
      <c r="E794" s="100"/>
      <c r="F794" s="187" t="s">
        <v>2235</v>
      </c>
      <c r="G794" s="100"/>
      <c r="H794" s="100"/>
      <c r="I794" s="100"/>
      <c r="J794" s="100"/>
      <c r="K794" s="100"/>
      <c r="L794" s="97"/>
      <c r="M794" s="188"/>
      <c r="N794" s="189"/>
      <c r="O794" s="190"/>
      <c r="P794" s="190"/>
      <c r="Q794" s="190"/>
      <c r="R794" s="190"/>
      <c r="S794" s="190"/>
      <c r="T794" s="191"/>
      <c r="U794" s="100"/>
      <c r="V794" s="100"/>
      <c r="W794" s="100"/>
      <c r="X794" s="100"/>
      <c r="Y794" s="100"/>
      <c r="Z794" s="100"/>
      <c r="AA794" s="100"/>
      <c r="AB794" s="100"/>
      <c r="AC794" s="100"/>
      <c r="AD794" s="100"/>
      <c r="AE794" s="100"/>
      <c r="AT794" s="88" t="s">
        <v>221</v>
      </c>
      <c r="AU794" s="88" t="s">
        <v>82</v>
      </c>
    </row>
    <row r="795" spans="1:65" s="192" customFormat="1" x14ac:dyDescent="0.2">
      <c r="B795" s="193"/>
      <c r="D795" s="186" t="s">
        <v>131</v>
      </c>
      <c r="E795" s="194" t="s">
        <v>1</v>
      </c>
      <c r="F795" s="195" t="s">
        <v>80</v>
      </c>
      <c r="H795" s="196">
        <v>1</v>
      </c>
      <c r="L795" s="193"/>
      <c r="M795" s="197"/>
      <c r="N795" s="198"/>
      <c r="O795" s="198"/>
      <c r="P795" s="198"/>
      <c r="Q795" s="198"/>
      <c r="R795" s="198"/>
      <c r="S795" s="198"/>
      <c r="T795" s="199"/>
      <c r="AT795" s="194" t="s">
        <v>131</v>
      </c>
      <c r="AU795" s="194" t="s">
        <v>82</v>
      </c>
      <c r="AV795" s="192" t="s">
        <v>82</v>
      </c>
      <c r="AW795" s="192" t="s">
        <v>28</v>
      </c>
      <c r="AX795" s="192" t="s">
        <v>80</v>
      </c>
      <c r="AY795" s="194" t="s">
        <v>124</v>
      </c>
    </row>
    <row r="796" spans="1:65" s="99" customFormat="1" ht="21.75" customHeight="1" x14ac:dyDescent="0.2">
      <c r="A796" s="100"/>
      <c r="B796" s="97"/>
      <c r="C796" s="173" t="s">
        <v>1258</v>
      </c>
      <c r="D796" s="173" t="s">
        <v>125</v>
      </c>
      <c r="E796" s="174" t="s">
        <v>2236</v>
      </c>
      <c r="F796" s="175" t="s">
        <v>2237</v>
      </c>
      <c r="G796" s="176" t="s">
        <v>730</v>
      </c>
      <c r="H796" s="177">
        <v>4.7E-2</v>
      </c>
      <c r="I796" s="86">
        <v>0</v>
      </c>
      <c r="J796" s="178">
        <f>ROUND(I796*H796,2)</f>
        <v>0</v>
      </c>
      <c r="K796" s="179"/>
      <c r="L796" s="97"/>
      <c r="M796" s="180" t="s">
        <v>1</v>
      </c>
      <c r="N796" s="181" t="s">
        <v>37</v>
      </c>
      <c r="O796" s="182">
        <v>1.327</v>
      </c>
      <c r="P796" s="182">
        <f>O796*H796</f>
        <v>6.2369000000000001E-2</v>
      </c>
      <c r="Q796" s="182">
        <v>0</v>
      </c>
      <c r="R796" s="182">
        <f>Q796*H796</f>
        <v>0</v>
      </c>
      <c r="S796" s="182">
        <v>0</v>
      </c>
      <c r="T796" s="183">
        <f>S796*H796</f>
        <v>0</v>
      </c>
      <c r="U796" s="100"/>
      <c r="V796" s="100"/>
      <c r="W796" s="100"/>
      <c r="X796" s="100"/>
      <c r="Y796" s="100"/>
      <c r="Z796" s="100"/>
      <c r="AA796" s="100"/>
      <c r="AB796" s="100"/>
      <c r="AC796" s="100"/>
      <c r="AD796" s="100"/>
      <c r="AE796" s="100"/>
      <c r="AR796" s="184" t="s">
        <v>217</v>
      </c>
      <c r="AT796" s="184" t="s">
        <v>125</v>
      </c>
      <c r="AU796" s="184" t="s">
        <v>82</v>
      </c>
      <c r="AY796" s="88" t="s">
        <v>124</v>
      </c>
      <c r="BE796" s="185">
        <f>IF(N796="základní",J796,0)</f>
        <v>0</v>
      </c>
      <c r="BF796" s="185">
        <f>IF(N796="snížená",J796,0)</f>
        <v>0</v>
      </c>
      <c r="BG796" s="185">
        <f>IF(N796="zákl. přenesená",J796,0)</f>
        <v>0</v>
      </c>
      <c r="BH796" s="185">
        <f>IF(N796="sníž. přenesená",J796,0)</f>
        <v>0</v>
      </c>
      <c r="BI796" s="185">
        <f>IF(N796="nulová",J796,0)</f>
        <v>0</v>
      </c>
      <c r="BJ796" s="88" t="s">
        <v>80</v>
      </c>
      <c r="BK796" s="185">
        <f>ROUND(I796*H796,2)</f>
        <v>0</v>
      </c>
      <c r="BL796" s="88" t="s">
        <v>217</v>
      </c>
      <c r="BM796" s="184" t="s">
        <v>2238</v>
      </c>
    </row>
    <row r="797" spans="1:65" s="192" customFormat="1" x14ac:dyDescent="0.2">
      <c r="B797" s="193"/>
      <c r="D797" s="186" t="s">
        <v>131</v>
      </c>
      <c r="E797" s="194" t="s">
        <v>1</v>
      </c>
      <c r="F797" s="195" t="s">
        <v>2239</v>
      </c>
      <c r="H797" s="196">
        <v>4.7E-2</v>
      </c>
      <c r="L797" s="193"/>
      <c r="M797" s="197"/>
      <c r="N797" s="198"/>
      <c r="O797" s="198"/>
      <c r="P797" s="198"/>
      <c r="Q797" s="198"/>
      <c r="R797" s="198"/>
      <c r="S797" s="198"/>
      <c r="T797" s="199"/>
      <c r="AT797" s="194" t="s">
        <v>131</v>
      </c>
      <c r="AU797" s="194" t="s">
        <v>82</v>
      </c>
      <c r="AV797" s="192" t="s">
        <v>82</v>
      </c>
      <c r="AW797" s="192" t="s">
        <v>28</v>
      </c>
      <c r="AX797" s="192" t="s">
        <v>80</v>
      </c>
      <c r="AY797" s="194" t="s">
        <v>124</v>
      </c>
    </row>
    <row r="798" spans="1:65" s="162" customFormat="1" ht="22.95" customHeight="1" x14ac:dyDescent="0.25">
      <c r="B798" s="163"/>
      <c r="D798" s="164" t="s">
        <v>71</v>
      </c>
      <c r="E798" s="208" t="s">
        <v>164</v>
      </c>
      <c r="F798" s="208" t="s">
        <v>2240</v>
      </c>
      <c r="J798" s="209">
        <f>BK798</f>
        <v>0</v>
      </c>
      <c r="L798" s="163"/>
      <c r="M798" s="167"/>
      <c r="N798" s="168"/>
      <c r="O798" s="168"/>
      <c r="P798" s="169">
        <f>SUM(P799:P843)</f>
        <v>27.898000000000003</v>
      </c>
      <c r="Q798" s="168"/>
      <c r="R798" s="169">
        <f>SUM(R799:R843)</f>
        <v>1.1437600000000001</v>
      </c>
      <c r="S798" s="168"/>
      <c r="T798" s="170">
        <f>SUM(T799:T843)</f>
        <v>0</v>
      </c>
      <c r="AR798" s="164" t="s">
        <v>80</v>
      </c>
      <c r="AT798" s="171" t="s">
        <v>71</v>
      </c>
      <c r="AU798" s="171" t="s">
        <v>80</v>
      </c>
      <c r="AY798" s="164" t="s">
        <v>124</v>
      </c>
      <c r="BK798" s="172">
        <f>SUM(BK799:BK843)</f>
        <v>0</v>
      </c>
    </row>
    <row r="799" spans="1:65" s="99" customFormat="1" ht="21.75" customHeight="1" x14ac:dyDescent="0.2">
      <c r="A799" s="100"/>
      <c r="B799" s="97"/>
      <c r="C799" s="173" t="s">
        <v>1263</v>
      </c>
      <c r="D799" s="173" t="s">
        <v>125</v>
      </c>
      <c r="E799" s="174" t="s">
        <v>2241</v>
      </c>
      <c r="F799" s="175" t="s">
        <v>2242</v>
      </c>
      <c r="G799" s="176" t="s">
        <v>523</v>
      </c>
      <c r="H799" s="177">
        <v>1</v>
      </c>
      <c r="I799" s="86">
        <v>0</v>
      </c>
      <c r="J799" s="178">
        <f>ROUND(I799*H799,2)</f>
        <v>0</v>
      </c>
      <c r="K799" s="179"/>
      <c r="L799" s="97"/>
      <c r="M799" s="180" t="s">
        <v>1</v>
      </c>
      <c r="N799" s="181" t="s">
        <v>37</v>
      </c>
      <c r="O799" s="182">
        <v>0.34399999999999997</v>
      </c>
      <c r="P799" s="182">
        <f>O799*H799</f>
        <v>0.34399999999999997</v>
      </c>
      <c r="Q799" s="182">
        <v>0</v>
      </c>
      <c r="R799" s="182">
        <f>Q799*H799</f>
        <v>0</v>
      </c>
      <c r="S799" s="182">
        <v>0</v>
      </c>
      <c r="T799" s="183">
        <f>S799*H799</f>
        <v>0</v>
      </c>
      <c r="U799" s="100"/>
      <c r="V799" s="100"/>
      <c r="W799" s="100"/>
      <c r="X799" s="100"/>
      <c r="Y799" s="100"/>
      <c r="Z799" s="100"/>
      <c r="AA799" s="100"/>
      <c r="AB799" s="100"/>
      <c r="AC799" s="100"/>
      <c r="AD799" s="100"/>
      <c r="AE799" s="100"/>
      <c r="AR799" s="184" t="s">
        <v>217</v>
      </c>
      <c r="AT799" s="184" t="s">
        <v>125</v>
      </c>
      <c r="AU799" s="184" t="s">
        <v>82</v>
      </c>
      <c r="AY799" s="88" t="s">
        <v>124</v>
      </c>
      <c r="BE799" s="185">
        <f>IF(N799="základní",J799,0)</f>
        <v>0</v>
      </c>
      <c r="BF799" s="185">
        <f>IF(N799="snížená",J799,0)</f>
        <v>0</v>
      </c>
      <c r="BG799" s="185">
        <f>IF(N799="zákl. přenesená",J799,0)</f>
        <v>0</v>
      </c>
      <c r="BH799" s="185">
        <f>IF(N799="sníž. přenesená",J799,0)</f>
        <v>0</v>
      </c>
      <c r="BI799" s="185">
        <f>IF(N799="nulová",J799,0)</f>
        <v>0</v>
      </c>
      <c r="BJ799" s="88" t="s">
        <v>80</v>
      </c>
      <c r="BK799" s="185">
        <f>ROUND(I799*H799,2)</f>
        <v>0</v>
      </c>
      <c r="BL799" s="88" t="s">
        <v>217</v>
      </c>
      <c r="BM799" s="184" t="s">
        <v>2243</v>
      </c>
    </row>
    <row r="800" spans="1:65" s="99" customFormat="1" ht="86.4" x14ac:dyDescent="0.2">
      <c r="A800" s="100"/>
      <c r="B800" s="97"/>
      <c r="C800" s="100"/>
      <c r="D800" s="186" t="s">
        <v>221</v>
      </c>
      <c r="E800" s="100"/>
      <c r="F800" s="187" t="s">
        <v>2244</v>
      </c>
      <c r="G800" s="100"/>
      <c r="H800" s="100"/>
      <c r="I800" s="100"/>
      <c r="J800" s="100"/>
      <c r="K800" s="100"/>
      <c r="L800" s="97"/>
      <c r="M800" s="188"/>
      <c r="N800" s="189"/>
      <c r="O800" s="190"/>
      <c r="P800" s="190"/>
      <c r="Q800" s="190"/>
      <c r="R800" s="190"/>
      <c r="S800" s="190"/>
      <c r="T800" s="191"/>
      <c r="U800" s="100"/>
      <c r="V800" s="100"/>
      <c r="W800" s="100"/>
      <c r="X800" s="100"/>
      <c r="Y800" s="100"/>
      <c r="Z800" s="100"/>
      <c r="AA800" s="100"/>
      <c r="AB800" s="100"/>
      <c r="AC800" s="100"/>
      <c r="AD800" s="100"/>
      <c r="AE800" s="100"/>
      <c r="AT800" s="88" t="s">
        <v>221</v>
      </c>
      <c r="AU800" s="88" t="s">
        <v>82</v>
      </c>
    </row>
    <row r="801" spans="1:65" s="192" customFormat="1" x14ac:dyDescent="0.2">
      <c r="B801" s="193"/>
      <c r="D801" s="186" t="s">
        <v>131</v>
      </c>
      <c r="E801" s="194" t="s">
        <v>1</v>
      </c>
      <c r="F801" s="195" t="s">
        <v>80</v>
      </c>
      <c r="H801" s="196">
        <v>1</v>
      </c>
      <c r="L801" s="193"/>
      <c r="M801" s="197"/>
      <c r="N801" s="198"/>
      <c r="O801" s="198"/>
      <c r="P801" s="198"/>
      <c r="Q801" s="198"/>
      <c r="R801" s="198"/>
      <c r="S801" s="198"/>
      <c r="T801" s="199"/>
      <c r="AT801" s="194" t="s">
        <v>131</v>
      </c>
      <c r="AU801" s="194" t="s">
        <v>82</v>
      </c>
      <c r="AV801" s="192" t="s">
        <v>82</v>
      </c>
      <c r="AW801" s="192" t="s">
        <v>28</v>
      </c>
      <c r="AX801" s="192" t="s">
        <v>80</v>
      </c>
      <c r="AY801" s="194" t="s">
        <v>124</v>
      </c>
    </row>
    <row r="802" spans="1:65" s="99" customFormat="1" ht="16.5" customHeight="1" x14ac:dyDescent="0.2">
      <c r="A802" s="100"/>
      <c r="B802" s="97"/>
      <c r="C802" s="173" t="s">
        <v>1267</v>
      </c>
      <c r="D802" s="173" t="s">
        <v>125</v>
      </c>
      <c r="E802" s="174" t="s">
        <v>2176</v>
      </c>
      <c r="F802" s="175" t="s">
        <v>2177</v>
      </c>
      <c r="G802" s="176" t="s">
        <v>554</v>
      </c>
      <c r="H802" s="177">
        <v>6</v>
      </c>
      <c r="I802" s="86">
        <v>0</v>
      </c>
      <c r="J802" s="178">
        <f>ROUND(I802*H802,2)</f>
        <v>0</v>
      </c>
      <c r="K802" s="179"/>
      <c r="L802" s="97"/>
      <c r="M802" s="180" t="s">
        <v>1</v>
      </c>
      <c r="N802" s="181" t="s">
        <v>37</v>
      </c>
      <c r="O802" s="182">
        <v>1.488</v>
      </c>
      <c r="P802" s="182">
        <f>O802*H802</f>
        <v>8.9280000000000008</v>
      </c>
      <c r="Q802" s="182">
        <v>0</v>
      </c>
      <c r="R802" s="182">
        <f>Q802*H802</f>
        <v>0</v>
      </c>
      <c r="S802" s="182">
        <v>0</v>
      </c>
      <c r="T802" s="183">
        <f>S802*H802</f>
        <v>0</v>
      </c>
      <c r="U802" s="100"/>
      <c r="V802" s="100"/>
      <c r="W802" s="100"/>
      <c r="X802" s="100"/>
      <c r="Y802" s="100"/>
      <c r="Z802" s="100"/>
      <c r="AA802" s="100"/>
      <c r="AB802" s="100"/>
      <c r="AC802" s="100"/>
      <c r="AD802" s="100"/>
      <c r="AE802" s="100"/>
      <c r="AR802" s="184" t="s">
        <v>217</v>
      </c>
      <c r="AT802" s="184" t="s">
        <v>125</v>
      </c>
      <c r="AU802" s="184" t="s">
        <v>82</v>
      </c>
      <c r="AY802" s="88" t="s">
        <v>124</v>
      </c>
      <c r="BE802" s="185">
        <f>IF(N802="základní",J802,0)</f>
        <v>0</v>
      </c>
      <c r="BF802" s="185">
        <f>IF(N802="snížená",J802,0)</f>
        <v>0</v>
      </c>
      <c r="BG802" s="185">
        <f>IF(N802="zákl. přenesená",J802,0)</f>
        <v>0</v>
      </c>
      <c r="BH802" s="185">
        <f>IF(N802="sníž. přenesená",J802,0)</f>
        <v>0</v>
      </c>
      <c r="BI802" s="185">
        <f>IF(N802="nulová",J802,0)</f>
        <v>0</v>
      </c>
      <c r="BJ802" s="88" t="s">
        <v>80</v>
      </c>
      <c r="BK802" s="185">
        <f>ROUND(I802*H802,2)</f>
        <v>0</v>
      </c>
      <c r="BL802" s="88" t="s">
        <v>217</v>
      </c>
      <c r="BM802" s="184" t="s">
        <v>2245</v>
      </c>
    </row>
    <row r="803" spans="1:65" s="99" customFormat="1" ht="16.5" customHeight="1" x14ac:dyDescent="0.2">
      <c r="A803" s="100"/>
      <c r="B803" s="97"/>
      <c r="C803" s="218" t="s">
        <v>1272</v>
      </c>
      <c r="D803" s="218" t="s">
        <v>467</v>
      </c>
      <c r="E803" s="219" t="s">
        <v>2246</v>
      </c>
      <c r="F803" s="220" t="s">
        <v>2247</v>
      </c>
      <c r="G803" s="221" t="s">
        <v>554</v>
      </c>
      <c r="H803" s="222">
        <v>2</v>
      </c>
      <c r="I803" s="231">
        <v>0</v>
      </c>
      <c r="J803" s="223">
        <f>ROUND(I803*H803,2)</f>
        <v>0</v>
      </c>
      <c r="K803" s="224"/>
      <c r="L803" s="225"/>
      <c r="M803" s="226" t="s">
        <v>1</v>
      </c>
      <c r="N803" s="227" t="s">
        <v>37</v>
      </c>
      <c r="O803" s="182">
        <v>0</v>
      </c>
      <c r="P803" s="182">
        <f>O803*H803</f>
        <v>0</v>
      </c>
      <c r="Q803" s="182">
        <v>1.7999999999999999E-2</v>
      </c>
      <c r="R803" s="182">
        <f>Q803*H803</f>
        <v>3.5999999999999997E-2</v>
      </c>
      <c r="S803" s="182">
        <v>0</v>
      </c>
      <c r="T803" s="183">
        <f>S803*H803</f>
        <v>0</v>
      </c>
      <c r="U803" s="100"/>
      <c r="V803" s="100"/>
      <c r="W803" s="100"/>
      <c r="X803" s="100"/>
      <c r="Y803" s="100"/>
      <c r="Z803" s="100"/>
      <c r="AA803" s="100"/>
      <c r="AB803" s="100"/>
      <c r="AC803" s="100"/>
      <c r="AD803" s="100"/>
      <c r="AE803" s="100"/>
      <c r="AR803" s="184" t="s">
        <v>337</v>
      </c>
      <c r="AT803" s="184" t="s">
        <v>467</v>
      </c>
      <c r="AU803" s="184" t="s">
        <v>82</v>
      </c>
      <c r="AY803" s="88" t="s">
        <v>124</v>
      </c>
      <c r="BE803" s="185">
        <f>IF(N803="základní",J803,0)</f>
        <v>0</v>
      </c>
      <c r="BF803" s="185">
        <f>IF(N803="snížená",J803,0)</f>
        <v>0</v>
      </c>
      <c r="BG803" s="185">
        <f>IF(N803="zákl. přenesená",J803,0)</f>
        <v>0</v>
      </c>
      <c r="BH803" s="185">
        <f>IF(N803="sníž. přenesená",J803,0)</f>
        <v>0</v>
      </c>
      <c r="BI803" s="185">
        <f>IF(N803="nulová",J803,0)</f>
        <v>0</v>
      </c>
      <c r="BJ803" s="88" t="s">
        <v>80</v>
      </c>
      <c r="BK803" s="185">
        <f>ROUND(I803*H803,2)</f>
        <v>0</v>
      </c>
      <c r="BL803" s="88" t="s">
        <v>217</v>
      </c>
      <c r="BM803" s="184" t="s">
        <v>2248</v>
      </c>
    </row>
    <row r="804" spans="1:65" s="192" customFormat="1" x14ac:dyDescent="0.2">
      <c r="B804" s="193"/>
      <c r="D804" s="186" t="s">
        <v>131</v>
      </c>
      <c r="E804" s="194" t="s">
        <v>1</v>
      </c>
      <c r="F804" s="195" t="s">
        <v>2249</v>
      </c>
      <c r="H804" s="196">
        <v>2</v>
      </c>
      <c r="L804" s="193"/>
      <c r="M804" s="197"/>
      <c r="N804" s="198"/>
      <c r="O804" s="198"/>
      <c r="P804" s="198"/>
      <c r="Q804" s="198"/>
      <c r="R804" s="198"/>
      <c r="S804" s="198"/>
      <c r="T804" s="199"/>
      <c r="AT804" s="194" t="s">
        <v>131</v>
      </c>
      <c r="AU804" s="194" t="s">
        <v>82</v>
      </c>
      <c r="AV804" s="192" t="s">
        <v>82</v>
      </c>
      <c r="AW804" s="192" t="s">
        <v>28</v>
      </c>
      <c r="AX804" s="192" t="s">
        <v>80</v>
      </c>
      <c r="AY804" s="194" t="s">
        <v>124</v>
      </c>
    </row>
    <row r="805" spans="1:65" s="99" customFormat="1" ht="16.5" customHeight="1" x14ac:dyDescent="0.2">
      <c r="A805" s="100"/>
      <c r="B805" s="97"/>
      <c r="C805" s="218" t="s">
        <v>1279</v>
      </c>
      <c r="D805" s="218" t="s">
        <v>467</v>
      </c>
      <c r="E805" s="219" t="s">
        <v>2250</v>
      </c>
      <c r="F805" s="220" t="s">
        <v>2251</v>
      </c>
      <c r="G805" s="221" t="s">
        <v>554</v>
      </c>
      <c r="H805" s="222">
        <v>4</v>
      </c>
      <c r="I805" s="231">
        <v>0</v>
      </c>
      <c r="J805" s="223">
        <f>ROUND(I805*H805,2)</f>
        <v>0</v>
      </c>
      <c r="K805" s="224"/>
      <c r="L805" s="225"/>
      <c r="M805" s="226" t="s">
        <v>1</v>
      </c>
      <c r="N805" s="227" t="s">
        <v>37</v>
      </c>
      <c r="O805" s="182">
        <v>0</v>
      </c>
      <c r="P805" s="182">
        <f>O805*H805</f>
        <v>0</v>
      </c>
      <c r="Q805" s="182">
        <v>3.3000000000000002E-2</v>
      </c>
      <c r="R805" s="182">
        <f>Q805*H805</f>
        <v>0.13200000000000001</v>
      </c>
      <c r="S805" s="182">
        <v>0</v>
      </c>
      <c r="T805" s="183">
        <f>S805*H805</f>
        <v>0</v>
      </c>
      <c r="U805" s="100"/>
      <c r="V805" s="100"/>
      <c r="W805" s="100"/>
      <c r="X805" s="100"/>
      <c r="Y805" s="100"/>
      <c r="Z805" s="100"/>
      <c r="AA805" s="100"/>
      <c r="AB805" s="100"/>
      <c r="AC805" s="100"/>
      <c r="AD805" s="100"/>
      <c r="AE805" s="100"/>
      <c r="AR805" s="184" t="s">
        <v>337</v>
      </c>
      <c r="AT805" s="184" t="s">
        <v>467</v>
      </c>
      <c r="AU805" s="184" t="s">
        <v>82</v>
      </c>
      <c r="AY805" s="88" t="s">
        <v>124</v>
      </c>
      <c r="BE805" s="185">
        <f>IF(N805="základní",J805,0)</f>
        <v>0</v>
      </c>
      <c r="BF805" s="185">
        <f>IF(N805="snížená",J805,0)</f>
        <v>0</v>
      </c>
      <c r="BG805" s="185">
        <f>IF(N805="zákl. přenesená",J805,0)</f>
        <v>0</v>
      </c>
      <c r="BH805" s="185">
        <f>IF(N805="sníž. přenesená",J805,0)</f>
        <v>0</v>
      </c>
      <c r="BI805" s="185">
        <f>IF(N805="nulová",J805,0)</f>
        <v>0</v>
      </c>
      <c r="BJ805" s="88" t="s">
        <v>80</v>
      </c>
      <c r="BK805" s="185">
        <f>ROUND(I805*H805,2)</f>
        <v>0</v>
      </c>
      <c r="BL805" s="88" t="s">
        <v>217</v>
      </c>
      <c r="BM805" s="184" t="s">
        <v>2252</v>
      </c>
    </row>
    <row r="806" spans="1:65" s="192" customFormat="1" x14ac:dyDescent="0.2">
      <c r="B806" s="193"/>
      <c r="D806" s="186" t="s">
        <v>131</v>
      </c>
      <c r="E806" s="194" t="s">
        <v>1</v>
      </c>
      <c r="F806" s="195" t="s">
        <v>2253</v>
      </c>
      <c r="H806" s="196">
        <v>4</v>
      </c>
      <c r="L806" s="193"/>
      <c r="M806" s="197"/>
      <c r="N806" s="198"/>
      <c r="O806" s="198"/>
      <c r="P806" s="198"/>
      <c r="Q806" s="198"/>
      <c r="R806" s="198"/>
      <c r="S806" s="198"/>
      <c r="T806" s="199"/>
      <c r="AT806" s="194" t="s">
        <v>131</v>
      </c>
      <c r="AU806" s="194" t="s">
        <v>82</v>
      </c>
      <c r="AV806" s="192" t="s">
        <v>82</v>
      </c>
      <c r="AW806" s="192" t="s">
        <v>28</v>
      </c>
      <c r="AX806" s="192" t="s">
        <v>80</v>
      </c>
      <c r="AY806" s="194" t="s">
        <v>124</v>
      </c>
    </row>
    <row r="807" spans="1:65" s="99" customFormat="1" ht="16.5" customHeight="1" x14ac:dyDescent="0.2">
      <c r="A807" s="100"/>
      <c r="B807" s="97"/>
      <c r="C807" s="173" t="s">
        <v>1284</v>
      </c>
      <c r="D807" s="173" t="s">
        <v>125</v>
      </c>
      <c r="E807" s="174" t="s">
        <v>2254</v>
      </c>
      <c r="F807" s="175" t="s">
        <v>2255</v>
      </c>
      <c r="G807" s="176" t="s">
        <v>554</v>
      </c>
      <c r="H807" s="177">
        <v>2</v>
      </c>
      <c r="I807" s="86">
        <v>0</v>
      </c>
      <c r="J807" s="178">
        <f>ROUND(I807*H807,2)</f>
        <v>0</v>
      </c>
      <c r="K807" s="179"/>
      <c r="L807" s="97"/>
      <c r="M807" s="180" t="s">
        <v>1</v>
      </c>
      <c r="N807" s="181" t="s">
        <v>37</v>
      </c>
      <c r="O807" s="182">
        <v>0.625</v>
      </c>
      <c r="P807" s="182">
        <f>O807*H807</f>
        <v>1.25</v>
      </c>
      <c r="Q807" s="182">
        <v>3.4000000000000002E-4</v>
      </c>
      <c r="R807" s="182">
        <f>Q807*H807</f>
        <v>6.8000000000000005E-4</v>
      </c>
      <c r="S807" s="182">
        <v>0</v>
      </c>
      <c r="T807" s="183">
        <f>S807*H807</f>
        <v>0</v>
      </c>
      <c r="U807" s="100"/>
      <c r="V807" s="100"/>
      <c r="W807" s="100"/>
      <c r="X807" s="100"/>
      <c r="Y807" s="100"/>
      <c r="Z807" s="100"/>
      <c r="AA807" s="100"/>
      <c r="AB807" s="100"/>
      <c r="AC807" s="100"/>
      <c r="AD807" s="100"/>
      <c r="AE807" s="100"/>
      <c r="AR807" s="184" t="s">
        <v>217</v>
      </c>
      <c r="AT807" s="184" t="s">
        <v>125</v>
      </c>
      <c r="AU807" s="184" t="s">
        <v>82</v>
      </c>
      <c r="AY807" s="88" t="s">
        <v>124</v>
      </c>
      <c r="BE807" s="185">
        <f>IF(N807="základní",J807,0)</f>
        <v>0</v>
      </c>
      <c r="BF807" s="185">
        <f>IF(N807="snížená",J807,0)</f>
        <v>0</v>
      </c>
      <c r="BG807" s="185">
        <f>IF(N807="zákl. přenesená",J807,0)</f>
        <v>0</v>
      </c>
      <c r="BH807" s="185">
        <f>IF(N807="sníž. přenesená",J807,0)</f>
        <v>0</v>
      </c>
      <c r="BI807" s="185">
        <f>IF(N807="nulová",J807,0)</f>
        <v>0</v>
      </c>
      <c r="BJ807" s="88" t="s">
        <v>80</v>
      </c>
      <c r="BK807" s="185">
        <f>ROUND(I807*H807,2)</f>
        <v>0</v>
      </c>
      <c r="BL807" s="88" t="s">
        <v>217</v>
      </c>
      <c r="BM807" s="184" t="s">
        <v>2256</v>
      </c>
    </row>
    <row r="808" spans="1:65" s="99" customFormat="1" ht="16.5" customHeight="1" x14ac:dyDescent="0.2">
      <c r="A808" s="100"/>
      <c r="B808" s="97"/>
      <c r="C808" s="218" t="s">
        <v>1289</v>
      </c>
      <c r="D808" s="218" t="s">
        <v>467</v>
      </c>
      <c r="E808" s="219" t="s">
        <v>2257</v>
      </c>
      <c r="F808" s="220" t="s">
        <v>2258</v>
      </c>
      <c r="G808" s="221" t="s">
        <v>554</v>
      </c>
      <c r="H808" s="222">
        <v>2</v>
      </c>
      <c r="I808" s="231">
        <v>0</v>
      </c>
      <c r="J808" s="223">
        <f>ROUND(I808*H808,2)</f>
        <v>0</v>
      </c>
      <c r="K808" s="224"/>
      <c r="L808" s="225"/>
      <c r="M808" s="226" t="s">
        <v>1</v>
      </c>
      <c r="N808" s="227" t="s">
        <v>37</v>
      </c>
      <c r="O808" s="182">
        <v>0</v>
      </c>
      <c r="P808" s="182">
        <f>O808*H808</f>
        <v>0</v>
      </c>
      <c r="Q808" s="182">
        <v>0</v>
      </c>
      <c r="R808" s="182">
        <f>Q808*H808</f>
        <v>0</v>
      </c>
      <c r="S808" s="182">
        <v>0</v>
      </c>
      <c r="T808" s="183">
        <f>S808*H808</f>
        <v>0</v>
      </c>
      <c r="U808" s="100"/>
      <c r="V808" s="100"/>
      <c r="W808" s="100"/>
      <c r="X808" s="100"/>
      <c r="Y808" s="100"/>
      <c r="Z808" s="100"/>
      <c r="AA808" s="100"/>
      <c r="AB808" s="100"/>
      <c r="AC808" s="100"/>
      <c r="AD808" s="100"/>
      <c r="AE808" s="100"/>
      <c r="AR808" s="184" t="s">
        <v>337</v>
      </c>
      <c r="AT808" s="184" t="s">
        <v>467</v>
      </c>
      <c r="AU808" s="184" t="s">
        <v>82</v>
      </c>
      <c r="AY808" s="88" t="s">
        <v>124</v>
      </c>
      <c r="BE808" s="185">
        <f>IF(N808="základní",J808,0)</f>
        <v>0</v>
      </c>
      <c r="BF808" s="185">
        <f>IF(N808="snížená",J808,0)</f>
        <v>0</v>
      </c>
      <c r="BG808" s="185">
        <f>IF(N808="zákl. přenesená",J808,0)</f>
        <v>0</v>
      </c>
      <c r="BH808" s="185">
        <f>IF(N808="sníž. přenesená",J808,0)</f>
        <v>0</v>
      </c>
      <c r="BI808" s="185">
        <f>IF(N808="nulová",J808,0)</f>
        <v>0</v>
      </c>
      <c r="BJ808" s="88" t="s">
        <v>80</v>
      </c>
      <c r="BK808" s="185">
        <f>ROUND(I808*H808,2)</f>
        <v>0</v>
      </c>
      <c r="BL808" s="88" t="s">
        <v>217</v>
      </c>
      <c r="BM808" s="184" t="s">
        <v>2259</v>
      </c>
    </row>
    <row r="809" spans="1:65" s="192" customFormat="1" x14ac:dyDescent="0.2">
      <c r="B809" s="193"/>
      <c r="D809" s="186" t="s">
        <v>131</v>
      </c>
      <c r="E809" s="194" t="s">
        <v>1</v>
      </c>
      <c r="F809" s="195" t="s">
        <v>2249</v>
      </c>
      <c r="H809" s="196">
        <v>2</v>
      </c>
      <c r="L809" s="193"/>
      <c r="M809" s="197"/>
      <c r="N809" s="198"/>
      <c r="O809" s="198"/>
      <c r="P809" s="198"/>
      <c r="Q809" s="198"/>
      <c r="R809" s="198"/>
      <c r="S809" s="198"/>
      <c r="T809" s="199"/>
      <c r="AT809" s="194" t="s">
        <v>131</v>
      </c>
      <c r="AU809" s="194" t="s">
        <v>82</v>
      </c>
      <c r="AV809" s="192" t="s">
        <v>82</v>
      </c>
      <c r="AW809" s="192" t="s">
        <v>28</v>
      </c>
      <c r="AX809" s="192" t="s">
        <v>80</v>
      </c>
      <c r="AY809" s="194" t="s">
        <v>124</v>
      </c>
    </row>
    <row r="810" spans="1:65" s="99" customFormat="1" ht="16.5" customHeight="1" x14ac:dyDescent="0.2">
      <c r="A810" s="100"/>
      <c r="B810" s="97"/>
      <c r="C810" s="173" t="s">
        <v>1296</v>
      </c>
      <c r="D810" s="173" t="s">
        <v>125</v>
      </c>
      <c r="E810" s="174" t="s">
        <v>2260</v>
      </c>
      <c r="F810" s="175" t="s">
        <v>2261</v>
      </c>
      <c r="G810" s="176" t="s">
        <v>554</v>
      </c>
      <c r="H810" s="177">
        <v>2</v>
      </c>
      <c r="I810" s="86">
        <v>0</v>
      </c>
      <c r="J810" s="178">
        <f>ROUND(I810*H810,2)</f>
        <v>0</v>
      </c>
      <c r="K810" s="179"/>
      <c r="L810" s="97"/>
      <c r="M810" s="180" t="s">
        <v>1</v>
      </c>
      <c r="N810" s="181" t="s">
        <v>37</v>
      </c>
      <c r="O810" s="182">
        <v>0.95599999999999996</v>
      </c>
      <c r="P810" s="182">
        <f>O810*H810</f>
        <v>1.9119999999999999</v>
      </c>
      <c r="Q810" s="182">
        <v>8.5999999999999993E-2</v>
      </c>
      <c r="R810" s="182">
        <f>Q810*H810</f>
        <v>0.17199999999999999</v>
      </c>
      <c r="S810" s="182">
        <v>0</v>
      </c>
      <c r="T810" s="183">
        <f>S810*H810</f>
        <v>0</v>
      </c>
      <c r="U810" s="100"/>
      <c r="V810" s="100"/>
      <c r="W810" s="100"/>
      <c r="X810" s="100"/>
      <c r="Y810" s="100"/>
      <c r="Z810" s="100"/>
      <c r="AA810" s="100"/>
      <c r="AB810" s="100"/>
      <c r="AC810" s="100"/>
      <c r="AD810" s="100"/>
      <c r="AE810" s="100"/>
      <c r="AR810" s="184" t="s">
        <v>217</v>
      </c>
      <c r="AT810" s="184" t="s">
        <v>125</v>
      </c>
      <c r="AU810" s="184" t="s">
        <v>82</v>
      </c>
      <c r="AY810" s="88" t="s">
        <v>124</v>
      </c>
      <c r="BE810" s="185">
        <f>IF(N810="základní",J810,0)</f>
        <v>0</v>
      </c>
      <c r="BF810" s="185">
        <f>IF(N810="snížená",J810,0)</f>
        <v>0</v>
      </c>
      <c r="BG810" s="185">
        <f>IF(N810="zákl. přenesená",J810,0)</f>
        <v>0</v>
      </c>
      <c r="BH810" s="185">
        <f>IF(N810="sníž. přenesená",J810,0)</f>
        <v>0</v>
      </c>
      <c r="BI810" s="185">
        <f>IF(N810="nulová",J810,0)</f>
        <v>0</v>
      </c>
      <c r="BJ810" s="88" t="s">
        <v>80</v>
      </c>
      <c r="BK810" s="185">
        <f>ROUND(I810*H810,2)</f>
        <v>0</v>
      </c>
      <c r="BL810" s="88" t="s">
        <v>217</v>
      </c>
      <c r="BM810" s="184" t="s">
        <v>2262</v>
      </c>
    </row>
    <row r="811" spans="1:65" s="99" customFormat="1" ht="86.4" x14ac:dyDescent="0.2">
      <c r="A811" s="100"/>
      <c r="B811" s="97"/>
      <c r="C811" s="100"/>
      <c r="D811" s="186" t="s">
        <v>221</v>
      </c>
      <c r="E811" s="100"/>
      <c r="F811" s="187" t="s">
        <v>2263</v>
      </c>
      <c r="G811" s="100"/>
      <c r="H811" s="100"/>
      <c r="I811" s="100"/>
      <c r="J811" s="100"/>
      <c r="K811" s="100"/>
      <c r="L811" s="97"/>
      <c r="M811" s="188"/>
      <c r="N811" s="189"/>
      <c r="O811" s="190"/>
      <c r="P811" s="190"/>
      <c r="Q811" s="190"/>
      <c r="R811" s="190"/>
      <c r="S811" s="190"/>
      <c r="T811" s="191"/>
      <c r="U811" s="100"/>
      <c r="V811" s="100"/>
      <c r="W811" s="100"/>
      <c r="X811" s="100"/>
      <c r="Y811" s="100"/>
      <c r="Z811" s="100"/>
      <c r="AA811" s="100"/>
      <c r="AB811" s="100"/>
      <c r="AC811" s="100"/>
      <c r="AD811" s="100"/>
      <c r="AE811" s="100"/>
      <c r="AT811" s="88" t="s">
        <v>221</v>
      </c>
      <c r="AU811" s="88" t="s">
        <v>82</v>
      </c>
    </row>
    <row r="812" spans="1:65" s="192" customFormat="1" x14ac:dyDescent="0.2">
      <c r="B812" s="193"/>
      <c r="D812" s="186" t="s">
        <v>131</v>
      </c>
      <c r="E812" s="194" t="s">
        <v>1</v>
      </c>
      <c r="F812" s="195" t="s">
        <v>82</v>
      </c>
      <c r="H812" s="196">
        <v>2</v>
      </c>
      <c r="L812" s="193"/>
      <c r="M812" s="197"/>
      <c r="N812" s="198"/>
      <c r="O812" s="198"/>
      <c r="P812" s="198"/>
      <c r="Q812" s="198"/>
      <c r="R812" s="198"/>
      <c r="S812" s="198"/>
      <c r="T812" s="199"/>
      <c r="AT812" s="194" t="s">
        <v>131</v>
      </c>
      <c r="AU812" s="194" t="s">
        <v>82</v>
      </c>
      <c r="AV812" s="192" t="s">
        <v>82</v>
      </c>
      <c r="AW812" s="192" t="s">
        <v>28</v>
      </c>
      <c r="AX812" s="192" t="s">
        <v>80</v>
      </c>
      <c r="AY812" s="194" t="s">
        <v>124</v>
      </c>
    </row>
    <row r="813" spans="1:65" s="99" customFormat="1" ht="16.5" customHeight="1" x14ac:dyDescent="0.2">
      <c r="A813" s="100"/>
      <c r="B813" s="97"/>
      <c r="C813" s="173" t="s">
        <v>1301</v>
      </c>
      <c r="D813" s="173" t="s">
        <v>125</v>
      </c>
      <c r="E813" s="174" t="s">
        <v>2264</v>
      </c>
      <c r="F813" s="175" t="s">
        <v>2265</v>
      </c>
      <c r="G813" s="176" t="s">
        <v>554</v>
      </c>
      <c r="H813" s="177">
        <v>1</v>
      </c>
      <c r="I813" s="86">
        <v>0</v>
      </c>
      <c r="J813" s="178">
        <f>ROUND(I813*H813,2)</f>
        <v>0</v>
      </c>
      <c r="K813" s="179"/>
      <c r="L813" s="97"/>
      <c r="M813" s="180" t="s">
        <v>1</v>
      </c>
      <c r="N813" s="181" t="s">
        <v>37</v>
      </c>
      <c r="O813" s="182">
        <v>3.524</v>
      </c>
      <c r="P813" s="182">
        <f>O813*H813</f>
        <v>3.524</v>
      </c>
      <c r="Q813" s="182">
        <v>4.4999999999999998E-2</v>
      </c>
      <c r="R813" s="182">
        <f>Q813*H813</f>
        <v>4.4999999999999998E-2</v>
      </c>
      <c r="S813" s="182">
        <v>0</v>
      </c>
      <c r="T813" s="183">
        <f>S813*H813</f>
        <v>0</v>
      </c>
      <c r="U813" s="100"/>
      <c r="V813" s="100"/>
      <c r="W813" s="100"/>
      <c r="X813" s="100"/>
      <c r="Y813" s="100"/>
      <c r="Z813" s="100"/>
      <c r="AA813" s="100"/>
      <c r="AB813" s="100"/>
      <c r="AC813" s="100"/>
      <c r="AD813" s="100"/>
      <c r="AE813" s="100"/>
      <c r="AR813" s="184" t="s">
        <v>217</v>
      </c>
      <c r="AT813" s="184" t="s">
        <v>125</v>
      </c>
      <c r="AU813" s="184" t="s">
        <v>82</v>
      </c>
      <c r="AY813" s="88" t="s">
        <v>124</v>
      </c>
      <c r="BE813" s="185">
        <f>IF(N813="základní",J813,0)</f>
        <v>0</v>
      </c>
      <c r="BF813" s="185">
        <f>IF(N813="snížená",J813,0)</f>
        <v>0</v>
      </c>
      <c r="BG813" s="185">
        <f>IF(N813="zákl. přenesená",J813,0)</f>
        <v>0</v>
      </c>
      <c r="BH813" s="185">
        <f>IF(N813="sníž. přenesená",J813,0)</f>
        <v>0</v>
      </c>
      <c r="BI813" s="185">
        <f>IF(N813="nulová",J813,0)</f>
        <v>0</v>
      </c>
      <c r="BJ813" s="88" t="s">
        <v>80</v>
      </c>
      <c r="BK813" s="185">
        <f>ROUND(I813*H813,2)</f>
        <v>0</v>
      </c>
      <c r="BL813" s="88" t="s">
        <v>217</v>
      </c>
      <c r="BM813" s="184" t="s">
        <v>2266</v>
      </c>
    </row>
    <row r="814" spans="1:65" s="99" customFormat="1" ht="48" x14ac:dyDescent="0.2">
      <c r="A814" s="100"/>
      <c r="B814" s="97"/>
      <c r="C814" s="100"/>
      <c r="D814" s="186" t="s">
        <v>221</v>
      </c>
      <c r="E814" s="100"/>
      <c r="F814" s="187" t="s">
        <v>2267</v>
      </c>
      <c r="G814" s="100"/>
      <c r="H814" s="100"/>
      <c r="I814" s="100"/>
      <c r="J814" s="100"/>
      <c r="K814" s="100"/>
      <c r="L814" s="97"/>
      <c r="M814" s="188"/>
      <c r="N814" s="189"/>
      <c r="O814" s="190"/>
      <c r="P814" s="190"/>
      <c r="Q814" s="190"/>
      <c r="R814" s="190"/>
      <c r="S814" s="190"/>
      <c r="T814" s="191"/>
      <c r="U814" s="100"/>
      <c r="V814" s="100"/>
      <c r="W814" s="100"/>
      <c r="X814" s="100"/>
      <c r="Y814" s="100"/>
      <c r="Z814" s="100"/>
      <c r="AA814" s="100"/>
      <c r="AB814" s="100"/>
      <c r="AC814" s="100"/>
      <c r="AD814" s="100"/>
      <c r="AE814" s="100"/>
      <c r="AT814" s="88" t="s">
        <v>221</v>
      </c>
      <c r="AU814" s="88" t="s">
        <v>82</v>
      </c>
    </row>
    <row r="815" spans="1:65" s="192" customFormat="1" x14ac:dyDescent="0.2">
      <c r="B815" s="193"/>
      <c r="D815" s="186" t="s">
        <v>131</v>
      </c>
      <c r="E815" s="194" t="s">
        <v>1</v>
      </c>
      <c r="F815" s="195" t="s">
        <v>80</v>
      </c>
      <c r="H815" s="196">
        <v>1</v>
      </c>
      <c r="L815" s="193"/>
      <c r="M815" s="197"/>
      <c r="N815" s="198"/>
      <c r="O815" s="198"/>
      <c r="P815" s="198"/>
      <c r="Q815" s="198"/>
      <c r="R815" s="198"/>
      <c r="S815" s="198"/>
      <c r="T815" s="199"/>
      <c r="AT815" s="194" t="s">
        <v>131</v>
      </c>
      <c r="AU815" s="194" t="s">
        <v>82</v>
      </c>
      <c r="AV815" s="192" t="s">
        <v>82</v>
      </c>
      <c r="AW815" s="192" t="s">
        <v>28</v>
      </c>
      <c r="AX815" s="192" t="s">
        <v>80</v>
      </c>
      <c r="AY815" s="194" t="s">
        <v>124</v>
      </c>
    </row>
    <row r="816" spans="1:65" s="99" customFormat="1" ht="16.5" customHeight="1" x14ac:dyDescent="0.2">
      <c r="A816" s="100"/>
      <c r="B816" s="97"/>
      <c r="C816" s="173" t="s">
        <v>1306</v>
      </c>
      <c r="D816" s="173" t="s">
        <v>125</v>
      </c>
      <c r="E816" s="174" t="s">
        <v>2268</v>
      </c>
      <c r="F816" s="175" t="s">
        <v>2269</v>
      </c>
      <c r="G816" s="176" t="s">
        <v>523</v>
      </c>
      <c r="H816" s="177">
        <v>1</v>
      </c>
      <c r="I816" s="86">
        <v>0</v>
      </c>
      <c r="J816" s="178">
        <f>ROUND(I816*H816,2)</f>
        <v>0</v>
      </c>
      <c r="K816" s="179"/>
      <c r="L816" s="97"/>
      <c r="M816" s="180" t="s">
        <v>1</v>
      </c>
      <c r="N816" s="181" t="s">
        <v>37</v>
      </c>
      <c r="O816" s="182">
        <v>1.5389999999999999</v>
      </c>
      <c r="P816" s="182">
        <f>O816*H816</f>
        <v>1.5389999999999999</v>
      </c>
      <c r="Q816" s="182">
        <v>0.75</v>
      </c>
      <c r="R816" s="182">
        <f>Q816*H816</f>
        <v>0.75</v>
      </c>
      <c r="S816" s="182">
        <v>0</v>
      </c>
      <c r="T816" s="183">
        <f>S816*H816</f>
        <v>0</v>
      </c>
      <c r="U816" s="100"/>
      <c r="V816" s="100"/>
      <c r="W816" s="100"/>
      <c r="X816" s="100"/>
      <c r="Y816" s="100"/>
      <c r="Z816" s="100"/>
      <c r="AA816" s="100"/>
      <c r="AB816" s="100"/>
      <c r="AC816" s="100"/>
      <c r="AD816" s="100"/>
      <c r="AE816" s="100"/>
      <c r="AR816" s="184" t="s">
        <v>217</v>
      </c>
      <c r="AT816" s="184" t="s">
        <v>125</v>
      </c>
      <c r="AU816" s="184" t="s">
        <v>82</v>
      </c>
      <c r="AY816" s="88" t="s">
        <v>124</v>
      </c>
      <c r="BE816" s="185">
        <f>IF(N816="základní",J816,0)</f>
        <v>0</v>
      </c>
      <c r="BF816" s="185">
        <f>IF(N816="snížená",J816,0)</f>
        <v>0</v>
      </c>
      <c r="BG816" s="185">
        <f>IF(N816="zákl. přenesená",J816,0)</f>
        <v>0</v>
      </c>
      <c r="BH816" s="185">
        <f>IF(N816="sníž. přenesená",J816,0)</f>
        <v>0</v>
      </c>
      <c r="BI816" s="185">
        <f>IF(N816="nulová",J816,0)</f>
        <v>0</v>
      </c>
      <c r="BJ816" s="88" t="s">
        <v>80</v>
      </c>
      <c r="BK816" s="185">
        <f>ROUND(I816*H816,2)</f>
        <v>0</v>
      </c>
      <c r="BL816" s="88" t="s">
        <v>217</v>
      </c>
      <c r="BM816" s="184" t="s">
        <v>2270</v>
      </c>
    </row>
    <row r="817" spans="1:65" s="99" customFormat="1" ht="96" x14ac:dyDescent="0.2">
      <c r="A817" s="100"/>
      <c r="B817" s="97"/>
      <c r="C817" s="100"/>
      <c r="D817" s="186" t="s">
        <v>221</v>
      </c>
      <c r="E817" s="100"/>
      <c r="F817" s="187" t="s">
        <v>2271</v>
      </c>
      <c r="G817" s="100"/>
      <c r="H817" s="100"/>
      <c r="I817" s="100"/>
      <c r="J817" s="100"/>
      <c r="K817" s="100"/>
      <c r="L817" s="97"/>
      <c r="M817" s="188"/>
      <c r="N817" s="189"/>
      <c r="O817" s="190"/>
      <c r="P817" s="190"/>
      <c r="Q817" s="190"/>
      <c r="R817" s="190"/>
      <c r="S817" s="190"/>
      <c r="T817" s="191"/>
      <c r="U817" s="100"/>
      <c r="V817" s="100"/>
      <c r="W817" s="100"/>
      <c r="X817" s="100"/>
      <c r="Y817" s="100"/>
      <c r="Z817" s="100"/>
      <c r="AA817" s="100"/>
      <c r="AB817" s="100"/>
      <c r="AC817" s="100"/>
      <c r="AD817" s="100"/>
      <c r="AE817" s="100"/>
      <c r="AT817" s="88" t="s">
        <v>221</v>
      </c>
      <c r="AU817" s="88" t="s">
        <v>82</v>
      </c>
    </row>
    <row r="818" spans="1:65" s="192" customFormat="1" x14ac:dyDescent="0.2">
      <c r="B818" s="193"/>
      <c r="D818" s="186" t="s">
        <v>131</v>
      </c>
      <c r="E818" s="194" t="s">
        <v>1</v>
      </c>
      <c r="F818" s="195" t="s">
        <v>80</v>
      </c>
      <c r="H818" s="196">
        <v>1</v>
      </c>
      <c r="L818" s="193"/>
      <c r="M818" s="197"/>
      <c r="N818" s="198"/>
      <c r="O818" s="198"/>
      <c r="P818" s="198"/>
      <c r="Q818" s="198"/>
      <c r="R818" s="198"/>
      <c r="S818" s="198"/>
      <c r="T818" s="199"/>
      <c r="AT818" s="194" t="s">
        <v>131</v>
      </c>
      <c r="AU818" s="194" t="s">
        <v>82</v>
      </c>
      <c r="AV818" s="192" t="s">
        <v>82</v>
      </c>
      <c r="AW818" s="192" t="s">
        <v>28</v>
      </c>
      <c r="AX818" s="192" t="s">
        <v>80</v>
      </c>
      <c r="AY818" s="194" t="s">
        <v>124</v>
      </c>
    </row>
    <row r="819" spans="1:65" s="99" customFormat="1" ht="16.5" customHeight="1" x14ac:dyDescent="0.2">
      <c r="A819" s="100"/>
      <c r="B819" s="97"/>
      <c r="C819" s="173" t="s">
        <v>1310</v>
      </c>
      <c r="D819" s="173" t="s">
        <v>125</v>
      </c>
      <c r="E819" s="174" t="s">
        <v>2272</v>
      </c>
      <c r="F819" s="175" t="s">
        <v>2273</v>
      </c>
      <c r="G819" s="176" t="s">
        <v>523</v>
      </c>
      <c r="H819" s="177">
        <v>1</v>
      </c>
      <c r="I819" s="86">
        <v>0</v>
      </c>
      <c r="J819" s="178">
        <f>ROUND(I819*H819,2)</f>
        <v>0</v>
      </c>
      <c r="K819" s="179"/>
      <c r="L819" s="97"/>
      <c r="M819" s="180" t="s">
        <v>1</v>
      </c>
      <c r="N819" s="181" t="s">
        <v>37</v>
      </c>
      <c r="O819" s="182">
        <v>0.26</v>
      </c>
      <c r="P819" s="182">
        <f>O819*H819</f>
        <v>0.26</v>
      </c>
      <c r="Q819" s="182">
        <v>0</v>
      </c>
      <c r="R819" s="182">
        <f>Q819*H819</f>
        <v>0</v>
      </c>
      <c r="S819" s="182">
        <v>0</v>
      </c>
      <c r="T819" s="183">
        <f>S819*H819</f>
        <v>0</v>
      </c>
      <c r="U819" s="100"/>
      <c r="V819" s="100"/>
      <c r="W819" s="100"/>
      <c r="X819" s="100"/>
      <c r="Y819" s="100"/>
      <c r="Z819" s="100"/>
      <c r="AA819" s="100"/>
      <c r="AB819" s="100"/>
      <c r="AC819" s="100"/>
      <c r="AD819" s="100"/>
      <c r="AE819" s="100"/>
      <c r="AR819" s="184" t="s">
        <v>217</v>
      </c>
      <c r="AT819" s="184" t="s">
        <v>125</v>
      </c>
      <c r="AU819" s="184" t="s">
        <v>82</v>
      </c>
      <c r="AY819" s="88" t="s">
        <v>124</v>
      </c>
      <c r="BE819" s="185">
        <f>IF(N819="základní",J819,0)</f>
        <v>0</v>
      </c>
      <c r="BF819" s="185">
        <f>IF(N819="snížená",J819,0)</f>
        <v>0</v>
      </c>
      <c r="BG819" s="185">
        <f>IF(N819="zákl. přenesená",J819,0)</f>
        <v>0</v>
      </c>
      <c r="BH819" s="185">
        <f>IF(N819="sníž. přenesená",J819,0)</f>
        <v>0</v>
      </c>
      <c r="BI819" s="185">
        <f>IF(N819="nulová",J819,0)</f>
        <v>0</v>
      </c>
      <c r="BJ819" s="88" t="s">
        <v>80</v>
      </c>
      <c r="BK819" s="185">
        <f>ROUND(I819*H819,2)</f>
        <v>0</v>
      </c>
      <c r="BL819" s="88" t="s">
        <v>217</v>
      </c>
      <c r="BM819" s="184" t="s">
        <v>2274</v>
      </c>
    </row>
    <row r="820" spans="1:65" s="99" customFormat="1" ht="144" x14ac:dyDescent="0.2">
      <c r="A820" s="100"/>
      <c r="B820" s="97"/>
      <c r="C820" s="100"/>
      <c r="D820" s="186" t="s">
        <v>221</v>
      </c>
      <c r="E820" s="100"/>
      <c r="F820" s="187" t="s">
        <v>2275</v>
      </c>
      <c r="G820" s="100"/>
      <c r="H820" s="100"/>
      <c r="I820" s="100"/>
      <c r="J820" s="100"/>
      <c r="K820" s="100"/>
      <c r="L820" s="97"/>
      <c r="M820" s="188"/>
      <c r="N820" s="189"/>
      <c r="O820" s="190"/>
      <c r="P820" s="190"/>
      <c r="Q820" s="190"/>
      <c r="R820" s="190"/>
      <c r="S820" s="190"/>
      <c r="T820" s="191"/>
      <c r="U820" s="100"/>
      <c r="V820" s="100"/>
      <c r="W820" s="100"/>
      <c r="X820" s="100"/>
      <c r="Y820" s="100"/>
      <c r="Z820" s="100"/>
      <c r="AA820" s="100"/>
      <c r="AB820" s="100"/>
      <c r="AC820" s="100"/>
      <c r="AD820" s="100"/>
      <c r="AE820" s="100"/>
      <c r="AT820" s="88" t="s">
        <v>221</v>
      </c>
      <c r="AU820" s="88" t="s">
        <v>82</v>
      </c>
    </row>
    <row r="821" spans="1:65" s="192" customFormat="1" x14ac:dyDescent="0.2">
      <c r="B821" s="193"/>
      <c r="D821" s="186" t="s">
        <v>131</v>
      </c>
      <c r="E821" s="194" t="s">
        <v>1</v>
      </c>
      <c r="F821" s="195" t="s">
        <v>80</v>
      </c>
      <c r="H821" s="196">
        <v>1</v>
      </c>
      <c r="L821" s="193"/>
      <c r="M821" s="197"/>
      <c r="N821" s="198"/>
      <c r="O821" s="198"/>
      <c r="P821" s="198"/>
      <c r="Q821" s="198"/>
      <c r="R821" s="198"/>
      <c r="S821" s="198"/>
      <c r="T821" s="199"/>
      <c r="AT821" s="194" t="s">
        <v>131</v>
      </c>
      <c r="AU821" s="194" t="s">
        <v>82</v>
      </c>
      <c r="AV821" s="192" t="s">
        <v>82</v>
      </c>
      <c r="AW821" s="192" t="s">
        <v>28</v>
      </c>
      <c r="AX821" s="192" t="s">
        <v>80</v>
      </c>
      <c r="AY821" s="194" t="s">
        <v>124</v>
      </c>
    </row>
    <row r="822" spans="1:65" s="99" customFormat="1" ht="16.5" customHeight="1" x14ac:dyDescent="0.2">
      <c r="A822" s="100"/>
      <c r="B822" s="97"/>
      <c r="C822" s="173" t="s">
        <v>1315</v>
      </c>
      <c r="D822" s="173" t="s">
        <v>125</v>
      </c>
      <c r="E822" s="174" t="s">
        <v>2276</v>
      </c>
      <c r="F822" s="175" t="s">
        <v>2277</v>
      </c>
      <c r="G822" s="176" t="s">
        <v>554</v>
      </c>
      <c r="H822" s="177">
        <v>3</v>
      </c>
      <c r="I822" s="86">
        <v>0</v>
      </c>
      <c r="J822" s="178">
        <f>ROUND(I822*H822,2)</f>
        <v>0</v>
      </c>
      <c r="K822" s="179"/>
      <c r="L822" s="97"/>
      <c r="M822" s="180" t="s">
        <v>1</v>
      </c>
      <c r="N822" s="181" t="s">
        <v>37</v>
      </c>
      <c r="O822" s="182">
        <v>1.488</v>
      </c>
      <c r="P822" s="182">
        <f>O822*H822</f>
        <v>4.4640000000000004</v>
      </c>
      <c r="Q822" s="182">
        <v>0</v>
      </c>
      <c r="R822" s="182">
        <f>Q822*H822</f>
        <v>0</v>
      </c>
      <c r="S822" s="182">
        <v>0</v>
      </c>
      <c r="T822" s="183">
        <f>S822*H822</f>
        <v>0</v>
      </c>
      <c r="U822" s="100"/>
      <c r="V822" s="100"/>
      <c r="W822" s="100"/>
      <c r="X822" s="100"/>
      <c r="Y822" s="100"/>
      <c r="Z822" s="100"/>
      <c r="AA822" s="100"/>
      <c r="AB822" s="100"/>
      <c r="AC822" s="100"/>
      <c r="AD822" s="100"/>
      <c r="AE822" s="100"/>
      <c r="AR822" s="184" t="s">
        <v>217</v>
      </c>
      <c r="AT822" s="184" t="s">
        <v>125</v>
      </c>
      <c r="AU822" s="184" t="s">
        <v>82</v>
      </c>
      <c r="AY822" s="88" t="s">
        <v>124</v>
      </c>
      <c r="BE822" s="185">
        <f>IF(N822="základní",J822,0)</f>
        <v>0</v>
      </c>
      <c r="BF822" s="185">
        <f>IF(N822="snížená",J822,0)</f>
        <v>0</v>
      </c>
      <c r="BG822" s="185">
        <f>IF(N822="zákl. přenesená",J822,0)</f>
        <v>0</v>
      </c>
      <c r="BH822" s="185">
        <f>IF(N822="sníž. přenesená",J822,0)</f>
        <v>0</v>
      </c>
      <c r="BI822" s="185">
        <f>IF(N822="nulová",J822,0)</f>
        <v>0</v>
      </c>
      <c r="BJ822" s="88" t="s">
        <v>80</v>
      </c>
      <c r="BK822" s="185">
        <f>ROUND(I822*H822,2)</f>
        <v>0</v>
      </c>
      <c r="BL822" s="88" t="s">
        <v>217</v>
      </c>
      <c r="BM822" s="184" t="s">
        <v>2278</v>
      </c>
    </row>
    <row r="823" spans="1:65" s="99" customFormat="1" ht="19.2" x14ac:dyDescent="0.2">
      <c r="A823" s="100"/>
      <c r="B823" s="97"/>
      <c r="C823" s="100"/>
      <c r="D823" s="186" t="s">
        <v>221</v>
      </c>
      <c r="E823" s="100"/>
      <c r="F823" s="187" t="s">
        <v>2279</v>
      </c>
      <c r="G823" s="100"/>
      <c r="H823" s="100"/>
      <c r="I823" s="100"/>
      <c r="J823" s="100"/>
      <c r="K823" s="100"/>
      <c r="L823" s="97"/>
      <c r="M823" s="188"/>
      <c r="N823" s="189"/>
      <c r="O823" s="190"/>
      <c r="P823" s="190"/>
      <c r="Q823" s="190"/>
      <c r="R823" s="190"/>
      <c r="S823" s="190"/>
      <c r="T823" s="191"/>
      <c r="U823" s="100"/>
      <c r="V823" s="100"/>
      <c r="W823" s="100"/>
      <c r="X823" s="100"/>
      <c r="Y823" s="100"/>
      <c r="Z823" s="100"/>
      <c r="AA823" s="100"/>
      <c r="AB823" s="100"/>
      <c r="AC823" s="100"/>
      <c r="AD823" s="100"/>
      <c r="AE823" s="100"/>
      <c r="AT823" s="88" t="s">
        <v>221</v>
      </c>
      <c r="AU823" s="88" t="s">
        <v>82</v>
      </c>
    </row>
    <row r="824" spans="1:65" s="99" customFormat="1" ht="16.5" customHeight="1" x14ac:dyDescent="0.2">
      <c r="A824" s="100"/>
      <c r="B824" s="97"/>
      <c r="C824" s="218" t="s">
        <v>1320</v>
      </c>
      <c r="D824" s="218" t="s">
        <v>467</v>
      </c>
      <c r="E824" s="219" t="s">
        <v>2280</v>
      </c>
      <c r="F824" s="220" t="s">
        <v>2281</v>
      </c>
      <c r="G824" s="221" t="s">
        <v>554</v>
      </c>
      <c r="H824" s="222">
        <v>1</v>
      </c>
      <c r="I824" s="231">
        <v>0</v>
      </c>
      <c r="J824" s="223">
        <f>ROUND(I824*H824,2)</f>
        <v>0</v>
      </c>
      <c r="K824" s="224"/>
      <c r="L824" s="225"/>
      <c r="M824" s="226" t="s">
        <v>1</v>
      </c>
      <c r="N824" s="227" t="s">
        <v>37</v>
      </c>
      <c r="O824" s="182">
        <v>0</v>
      </c>
      <c r="P824" s="182">
        <f>O824*H824</f>
        <v>0</v>
      </c>
      <c r="Q824" s="182">
        <v>0</v>
      </c>
      <c r="R824" s="182">
        <f>Q824*H824</f>
        <v>0</v>
      </c>
      <c r="S824" s="182">
        <v>0</v>
      </c>
      <c r="T824" s="183">
        <f>S824*H824</f>
        <v>0</v>
      </c>
      <c r="U824" s="100"/>
      <c r="V824" s="100"/>
      <c r="W824" s="100"/>
      <c r="X824" s="100"/>
      <c r="Y824" s="100"/>
      <c r="Z824" s="100"/>
      <c r="AA824" s="100"/>
      <c r="AB824" s="100"/>
      <c r="AC824" s="100"/>
      <c r="AD824" s="100"/>
      <c r="AE824" s="100"/>
      <c r="AR824" s="184" t="s">
        <v>337</v>
      </c>
      <c r="AT824" s="184" t="s">
        <v>467</v>
      </c>
      <c r="AU824" s="184" t="s">
        <v>82</v>
      </c>
      <c r="AY824" s="88" t="s">
        <v>124</v>
      </c>
      <c r="BE824" s="185">
        <f>IF(N824="základní",J824,0)</f>
        <v>0</v>
      </c>
      <c r="BF824" s="185">
        <f>IF(N824="snížená",J824,0)</f>
        <v>0</v>
      </c>
      <c r="BG824" s="185">
        <f>IF(N824="zákl. přenesená",J824,0)</f>
        <v>0</v>
      </c>
      <c r="BH824" s="185">
        <f>IF(N824="sníž. přenesená",J824,0)</f>
        <v>0</v>
      </c>
      <c r="BI824" s="185">
        <f>IF(N824="nulová",J824,0)</f>
        <v>0</v>
      </c>
      <c r="BJ824" s="88" t="s">
        <v>80</v>
      </c>
      <c r="BK824" s="185">
        <f>ROUND(I824*H824,2)</f>
        <v>0</v>
      </c>
      <c r="BL824" s="88" t="s">
        <v>217</v>
      </c>
      <c r="BM824" s="184" t="s">
        <v>2282</v>
      </c>
    </row>
    <row r="825" spans="1:65" s="192" customFormat="1" x14ac:dyDescent="0.2">
      <c r="B825" s="193"/>
      <c r="D825" s="186" t="s">
        <v>131</v>
      </c>
      <c r="E825" s="194" t="s">
        <v>1</v>
      </c>
      <c r="F825" s="195" t="s">
        <v>80</v>
      </c>
      <c r="H825" s="196">
        <v>1</v>
      </c>
      <c r="L825" s="193"/>
      <c r="M825" s="197"/>
      <c r="N825" s="198"/>
      <c r="O825" s="198"/>
      <c r="P825" s="198"/>
      <c r="Q825" s="198"/>
      <c r="R825" s="198"/>
      <c r="S825" s="198"/>
      <c r="T825" s="199"/>
      <c r="AT825" s="194" t="s">
        <v>131</v>
      </c>
      <c r="AU825" s="194" t="s">
        <v>82</v>
      </c>
      <c r="AV825" s="192" t="s">
        <v>82</v>
      </c>
      <c r="AW825" s="192" t="s">
        <v>28</v>
      </c>
      <c r="AX825" s="192" t="s">
        <v>80</v>
      </c>
      <c r="AY825" s="194" t="s">
        <v>124</v>
      </c>
    </row>
    <row r="826" spans="1:65" s="99" customFormat="1" ht="16.5" customHeight="1" x14ac:dyDescent="0.2">
      <c r="A826" s="100"/>
      <c r="B826" s="97"/>
      <c r="C826" s="218" t="s">
        <v>1325</v>
      </c>
      <c r="D826" s="218" t="s">
        <v>467</v>
      </c>
      <c r="E826" s="219" t="s">
        <v>2283</v>
      </c>
      <c r="F826" s="220" t="s">
        <v>2284</v>
      </c>
      <c r="G826" s="221" t="s">
        <v>554</v>
      </c>
      <c r="H826" s="222">
        <v>2</v>
      </c>
      <c r="I826" s="231">
        <v>0</v>
      </c>
      <c r="J826" s="223">
        <f>ROUND(I826*H826,2)</f>
        <v>0</v>
      </c>
      <c r="K826" s="224"/>
      <c r="L826" s="225"/>
      <c r="M826" s="226" t="s">
        <v>1</v>
      </c>
      <c r="N826" s="227" t="s">
        <v>37</v>
      </c>
      <c r="O826" s="182">
        <v>0</v>
      </c>
      <c r="P826" s="182">
        <f>O826*H826</f>
        <v>0</v>
      </c>
      <c r="Q826" s="182">
        <v>0</v>
      </c>
      <c r="R826" s="182">
        <f>Q826*H826</f>
        <v>0</v>
      </c>
      <c r="S826" s="182">
        <v>0</v>
      </c>
      <c r="T826" s="183">
        <f>S826*H826</f>
        <v>0</v>
      </c>
      <c r="U826" s="100"/>
      <c r="V826" s="100"/>
      <c r="W826" s="100"/>
      <c r="X826" s="100"/>
      <c r="Y826" s="100"/>
      <c r="Z826" s="100"/>
      <c r="AA826" s="100"/>
      <c r="AB826" s="100"/>
      <c r="AC826" s="100"/>
      <c r="AD826" s="100"/>
      <c r="AE826" s="100"/>
      <c r="AR826" s="184" t="s">
        <v>337</v>
      </c>
      <c r="AT826" s="184" t="s">
        <v>467</v>
      </c>
      <c r="AU826" s="184" t="s">
        <v>82</v>
      </c>
      <c r="AY826" s="88" t="s">
        <v>124</v>
      </c>
      <c r="BE826" s="185">
        <f>IF(N826="základní",J826,0)</f>
        <v>0</v>
      </c>
      <c r="BF826" s="185">
        <f>IF(N826="snížená",J826,0)</f>
        <v>0</v>
      </c>
      <c r="BG826" s="185">
        <f>IF(N826="zákl. přenesená",J826,0)</f>
        <v>0</v>
      </c>
      <c r="BH826" s="185">
        <f>IF(N826="sníž. přenesená",J826,0)</f>
        <v>0</v>
      </c>
      <c r="BI826" s="185">
        <f>IF(N826="nulová",J826,0)</f>
        <v>0</v>
      </c>
      <c r="BJ826" s="88" t="s">
        <v>80</v>
      </c>
      <c r="BK826" s="185">
        <f>ROUND(I826*H826,2)</f>
        <v>0</v>
      </c>
      <c r="BL826" s="88" t="s">
        <v>217</v>
      </c>
      <c r="BM826" s="184" t="s">
        <v>2285</v>
      </c>
    </row>
    <row r="827" spans="1:65" s="192" customFormat="1" x14ac:dyDescent="0.2">
      <c r="B827" s="193"/>
      <c r="D827" s="186" t="s">
        <v>131</v>
      </c>
      <c r="E827" s="194" t="s">
        <v>1</v>
      </c>
      <c r="F827" s="195" t="s">
        <v>82</v>
      </c>
      <c r="H827" s="196">
        <v>2</v>
      </c>
      <c r="L827" s="193"/>
      <c r="M827" s="197"/>
      <c r="N827" s="198"/>
      <c r="O827" s="198"/>
      <c r="P827" s="198"/>
      <c r="Q827" s="198"/>
      <c r="R827" s="198"/>
      <c r="S827" s="198"/>
      <c r="T827" s="199"/>
      <c r="AT827" s="194" t="s">
        <v>131</v>
      </c>
      <c r="AU827" s="194" t="s">
        <v>82</v>
      </c>
      <c r="AV827" s="192" t="s">
        <v>82</v>
      </c>
      <c r="AW827" s="192" t="s">
        <v>28</v>
      </c>
      <c r="AX827" s="192" t="s">
        <v>80</v>
      </c>
      <c r="AY827" s="194" t="s">
        <v>124</v>
      </c>
    </row>
    <row r="828" spans="1:65" s="99" customFormat="1" ht="16.5" customHeight="1" x14ac:dyDescent="0.2">
      <c r="A828" s="100"/>
      <c r="B828" s="97"/>
      <c r="C828" s="173" t="s">
        <v>1331</v>
      </c>
      <c r="D828" s="173" t="s">
        <v>125</v>
      </c>
      <c r="E828" s="174" t="s">
        <v>2286</v>
      </c>
      <c r="F828" s="175" t="s">
        <v>2287</v>
      </c>
      <c r="G828" s="176" t="s">
        <v>554</v>
      </c>
      <c r="H828" s="177">
        <v>1</v>
      </c>
      <c r="I828" s="86">
        <v>0</v>
      </c>
      <c r="J828" s="178">
        <f>ROUND(I828*H828,2)</f>
        <v>0</v>
      </c>
      <c r="K828" s="179"/>
      <c r="L828" s="97"/>
      <c r="M828" s="180" t="s">
        <v>1</v>
      </c>
      <c r="N828" s="181" t="s">
        <v>37</v>
      </c>
      <c r="O828" s="182">
        <v>1.095</v>
      </c>
      <c r="P828" s="182">
        <f>O828*H828</f>
        <v>1.095</v>
      </c>
      <c r="Q828" s="182">
        <v>0</v>
      </c>
      <c r="R828" s="182">
        <f>Q828*H828</f>
        <v>0</v>
      </c>
      <c r="S828" s="182">
        <v>0</v>
      </c>
      <c r="T828" s="183">
        <f>S828*H828</f>
        <v>0</v>
      </c>
      <c r="U828" s="100"/>
      <c r="V828" s="100"/>
      <c r="W828" s="100"/>
      <c r="X828" s="100"/>
      <c r="Y828" s="100"/>
      <c r="Z828" s="100"/>
      <c r="AA828" s="100"/>
      <c r="AB828" s="100"/>
      <c r="AC828" s="100"/>
      <c r="AD828" s="100"/>
      <c r="AE828" s="100"/>
      <c r="AR828" s="184" t="s">
        <v>217</v>
      </c>
      <c r="AT828" s="184" t="s">
        <v>125</v>
      </c>
      <c r="AU828" s="184" t="s">
        <v>82</v>
      </c>
      <c r="AY828" s="88" t="s">
        <v>124</v>
      </c>
      <c r="BE828" s="185">
        <f>IF(N828="základní",J828,0)</f>
        <v>0</v>
      </c>
      <c r="BF828" s="185">
        <f>IF(N828="snížená",J828,0)</f>
        <v>0</v>
      </c>
      <c r="BG828" s="185">
        <f>IF(N828="zákl. přenesená",J828,0)</f>
        <v>0</v>
      </c>
      <c r="BH828" s="185">
        <f>IF(N828="sníž. přenesená",J828,0)</f>
        <v>0</v>
      </c>
      <c r="BI828" s="185">
        <f>IF(N828="nulová",J828,0)</f>
        <v>0</v>
      </c>
      <c r="BJ828" s="88" t="s">
        <v>80</v>
      </c>
      <c r="BK828" s="185">
        <f>ROUND(I828*H828,2)</f>
        <v>0</v>
      </c>
      <c r="BL828" s="88" t="s">
        <v>217</v>
      </c>
      <c r="BM828" s="184" t="s">
        <v>2288</v>
      </c>
    </row>
    <row r="829" spans="1:65" s="99" customFormat="1" ht="19.2" x14ac:dyDescent="0.2">
      <c r="A829" s="100"/>
      <c r="B829" s="97"/>
      <c r="C829" s="100"/>
      <c r="D829" s="186" t="s">
        <v>221</v>
      </c>
      <c r="E829" s="100"/>
      <c r="F829" s="187" t="s">
        <v>2279</v>
      </c>
      <c r="G829" s="100"/>
      <c r="H829" s="100"/>
      <c r="I829" s="100"/>
      <c r="J829" s="100"/>
      <c r="K829" s="100"/>
      <c r="L829" s="97"/>
      <c r="M829" s="188"/>
      <c r="N829" s="189"/>
      <c r="O829" s="190"/>
      <c r="P829" s="190"/>
      <c r="Q829" s="190"/>
      <c r="R829" s="190"/>
      <c r="S829" s="190"/>
      <c r="T829" s="191"/>
      <c r="U829" s="100"/>
      <c r="V829" s="100"/>
      <c r="W829" s="100"/>
      <c r="X829" s="100"/>
      <c r="Y829" s="100"/>
      <c r="Z829" s="100"/>
      <c r="AA829" s="100"/>
      <c r="AB829" s="100"/>
      <c r="AC829" s="100"/>
      <c r="AD829" s="100"/>
      <c r="AE829" s="100"/>
      <c r="AT829" s="88" t="s">
        <v>221</v>
      </c>
      <c r="AU829" s="88" t="s">
        <v>82</v>
      </c>
    </row>
    <row r="830" spans="1:65" s="99" customFormat="1" ht="16.5" customHeight="1" x14ac:dyDescent="0.2">
      <c r="A830" s="100"/>
      <c r="B830" s="97"/>
      <c r="C830" s="218" t="s">
        <v>1336</v>
      </c>
      <c r="D830" s="218" t="s">
        <v>467</v>
      </c>
      <c r="E830" s="219" t="s">
        <v>2289</v>
      </c>
      <c r="F830" s="220" t="s">
        <v>2290</v>
      </c>
      <c r="G830" s="221" t="s">
        <v>554</v>
      </c>
      <c r="H830" s="222">
        <v>1</v>
      </c>
      <c r="I830" s="231">
        <v>0</v>
      </c>
      <c r="J830" s="223">
        <f>ROUND(I830*H830,2)</f>
        <v>0</v>
      </c>
      <c r="K830" s="224"/>
      <c r="L830" s="225"/>
      <c r="M830" s="226" t="s">
        <v>1</v>
      </c>
      <c r="N830" s="227" t="s">
        <v>37</v>
      </c>
      <c r="O830" s="182">
        <v>0</v>
      </c>
      <c r="P830" s="182">
        <f>O830*H830</f>
        <v>0</v>
      </c>
      <c r="Q830" s="182">
        <v>0</v>
      </c>
      <c r="R830" s="182">
        <f>Q830*H830</f>
        <v>0</v>
      </c>
      <c r="S830" s="182">
        <v>0</v>
      </c>
      <c r="T830" s="183">
        <f>S830*H830</f>
        <v>0</v>
      </c>
      <c r="U830" s="100"/>
      <c r="V830" s="100"/>
      <c r="W830" s="100"/>
      <c r="X830" s="100"/>
      <c r="Y830" s="100"/>
      <c r="Z830" s="100"/>
      <c r="AA830" s="100"/>
      <c r="AB830" s="100"/>
      <c r="AC830" s="100"/>
      <c r="AD830" s="100"/>
      <c r="AE830" s="100"/>
      <c r="AR830" s="184" t="s">
        <v>337</v>
      </c>
      <c r="AT830" s="184" t="s">
        <v>467</v>
      </c>
      <c r="AU830" s="184" t="s">
        <v>82</v>
      </c>
      <c r="AY830" s="88" t="s">
        <v>124</v>
      </c>
      <c r="BE830" s="185">
        <f>IF(N830="základní",J830,0)</f>
        <v>0</v>
      </c>
      <c r="BF830" s="185">
        <f>IF(N830="snížená",J830,0)</f>
        <v>0</v>
      </c>
      <c r="BG830" s="185">
        <f>IF(N830="zákl. přenesená",J830,0)</f>
        <v>0</v>
      </c>
      <c r="BH830" s="185">
        <f>IF(N830="sníž. přenesená",J830,0)</f>
        <v>0</v>
      </c>
      <c r="BI830" s="185">
        <f>IF(N830="nulová",J830,0)</f>
        <v>0</v>
      </c>
      <c r="BJ830" s="88" t="s">
        <v>80</v>
      </c>
      <c r="BK830" s="185">
        <f>ROUND(I830*H830,2)</f>
        <v>0</v>
      </c>
      <c r="BL830" s="88" t="s">
        <v>217</v>
      </c>
      <c r="BM830" s="184" t="s">
        <v>2291</v>
      </c>
    </row>
    <row r="831" spans="1:65" s="192" customFormat="1" x14ac:dyDescent="0.2">
      <c r="B831" s="193"/>
      <c r="D831" s="186" t="s">
        <v>131</v>
      </c>
      <c r="E831" s="194" t="s">
        <v>1</v>
      </c>
      <c r="F831" s="195" t="s">
        <v>80</v>
      </c>
      <c r="H831" s="196">
        <v>1</v>
      </c>
      <c r="L831" s="193"/>
      <c r="M831" s="197"/>
      <c r="N831" s="198"/>
      <c r="O831" s="198"/>
      <c r="P831" s="198"/>
      <c r="Q831" s="198"/>
      <c r="R831" s="198"/>
      <c r="S831" s="198"/>
      <c r="T831" s="199"/>
      <c r="AT831" s="194" t="s">
        <v>131</v>
      </c>
      <c r="AU831" s="194" t="s">
        <v>82</v>
      </c>
      <c r="AV831" s="192" t="s">
        <v>82</v>
      </c>
      <c r="AW831" s="192" t="s">
        <v>28</v>
      </c>
      <c r="AX831" s="192" t="s">
        <v>80</v>
      </c>
      <c r="AY831" s="194" t="s">
        <v>124</v>
      </c>
    </row>
    <row r="832" spans="1:65" s="99" customFormat="1" ht="16.5" customHeight="1" x14ac:dyDescent="0.2">
      <c r="A832" s="100"/>
      <c r="B832" s="97"/>
      <c r="C832" s="173" t="s">
        <v>1342</v>
      </c>
      <c r="D832" s="173" t="s">
        <v>125</v>
      </c>
      <c r="E832" s="174" t="s">
        <v>2292</v>
      </c>
      <c r="F832" s="175" t="s">
        <v>2293</v>
      </c>
      <c r="G832" s="176" t="s">
        <v>554</v>
      </c>
      <c r="H832" s="177">
        <v>1</v>
      </c>
      <c r="I832" s="86">
        <v>0</v>
      </c>
      <c r="J832" s="178">
        <f>ROUND(I832*H832,2)</f>
        <v>0</v>
      </c>
      <c r="K832" s="179"/>
      <c r="L832" s="97"/>
      <c r="M832" s="180" t="s">
        <v>1</v>
      </c>
      <c r="N832" s="181" t="s">
        <v>37</v>
      </c>
      <c r="O832" s="182">
        <v>0.97099999999999997</v>
      </c>
      <c r="P832" s="182">
        <f>O832*H832</f>
        <v>0.97099999999999997</v>
      </c>
      <c r="Q832" s="182">
        <v>0</v>
      </c>
      <c r="R832" s="182">
        <f>Q832*H832</f>
        <v>0</v>
      </c>
      <c r="S832" s="182">
        <v>0</v>
      </c>
      <c r="T832" s="183">
        <f>S832*H832</f>
        <v>0</v>
      </c>
      <c r="U832" s="100"/>
      <c r="V832" s="100"/>
      <c r="W832" s="100"/>
      <c r="X832" s="100"/>
      <c r="Y832" s="100"/>
      <c r="Z832" s="100"/>
      <c r="AA832" s="100"/>
      <c r="AB832" s="100"/>
      <c r="AC832" s="100"/>
      <c r="AD832" s="100"/>
      <c r="AE832" s="100"/>
      <c r="AR832" s="184" t="s">
        <v>217</v>
      </c>
      <c r="AT832" s="184" t="s">
        <v>125</v>
      </c>
      <c r="AU832" s="184" t="s">
        <v>82</v>
      </c>
      <c r="AY832" s="88" t="s">
        <v>124</v>
      </c>
      <c r="BE832" s="185">
        <f>IF(N832="základní",J832,0)</f>
        <v>0</v>
      </c>
      <c r="BF832" s="185">
        <f>IF(N832="snížená",J832,0)</f>
        <v>0</v>
      </c>
      <c r="BG832" s="185">
        <f>IF(N832="zákl. přenesená",J832,0)</f>
        <v>0</v>
      </c>
      <c r="BH832" s="185">
        <f>IF(N832="sníž. přenesená",J832,0)</f>
        <v>0</v>
      </c>
      <c r="BI832" s="185">
        <f>IF(N832="nulová",J832,0)</f>
        <v>0</v>
      </c>
      <c r="BJ832" s="88" t="s">
        <v>80</v>
      </c>
      <c r="BK832" s="185">
        <f>ROUND(I832*H832,2)</f>
        <v>0</v>
      </c>
      <c r="BL832" s="88" t="s">
        <v>217</v>
      </c>
      <c r="BM832" s="184" t="s">
        <v>2294</v>
      </c>
    </row>
    <row r="833" spans="1:65" s="99" customFormat="1" ht="19.2" x14ac:dyDescent="0.2">
      <c r="A833" s="100"/>
      <c r="B833" s="97"/>
      <c r="C833" s="100"/>
      <c r="D833" s="186" t="s">
        <v>221</v>
      </c>
      <c r="E833" s="100"/>
      <c r="F833" s="187" t="s">
        <v>2279</v>
      </c>
      <c r="G833" s="100"/>
      <c r="H833" s="100"/>
      <c r="I833" s="100"/>
      <c r="J833" s="100"/>
      <c r="K833" s="100"/>
      <c r="L833" s="97"/>
      <c r="M833" s="188"/>
      <c r="N833" s="189"/>
      <c r="O833" s="190"/>
      <c r="P833" s="190"/>
      <c r="Q833" s="190"/>
      <c r="R833" s="190"/>
      <c r="S833" s="190"/>
      <c r="T833" s="191"/>
      <c r="U833" s="100"/>
      <c r="V833" s="100"/>
      <c r="W833" s="100"/>
      <c r="X833" s="100"/>
      <c r="Y833" s="100"/>
      <c r="Z833" s="100"/>
      <c r="AA833" s="100"/>
      <c r="AB833" s="100"/>
      <c r="AC833" s="100"/>
      <c r="AD833" s="100"/>
      <c r="AE833" s="100"/>
      <c r="AT833" s="88" t="s">
        <v>221</v>
      </c>
      <c r="AU833" s="88" t="s">
        <v>82</v>
      </c>
    </row>
    <row r="834" spans="1:65" s="99" customFormat="1" ht="16.5" customHeight="1" x14ac:dyDescent="0.2">
      <c r="A834" s="100"/>
      <c r="B834" s="97"/>
      <c r="C834" s="218" t="s">
        <v>1347</v>
      </c>
      <c r="D834" s="218" t="s">
        <v>467</v>
      </c>
      <c r="E834" s="219" t="s">
        <v>2295</v>
      </c>
      <c r="F834" s="220" t="s">
        <v>2296</v>
      </c>
      <c r="G834" s="221" t="s">
        <v>554</v>
      </c>
      <c r="H834" s="222">
        <v>1</v>
      </c>
      <c r="I834" s="231">
        <v>0</v>
      </c>
      <c r="J834" s="223">
        <f>ROUND(I834*H834,2)</f>
        <v>0</v>
      </c>
      <c r="K834" s="224"/>
      <c r="L834" s="225"/>
      <c r="M834" s="226" t="s">
        <v>1</v>
      </c>
      <c r="N834" s="227" t="s">
        <v>37</v>
      </c>
      <c r="O834" s="182">
        <v>0</v>
      </c>
      <c r="P834" s="182">
        <f>O834*H834</f>
        <v>0</v>
      </c>
      <c r="Q834" s="182">
        <v>0</v>
      </c>
      <c r="R834" s="182">
        <f>Q834*H834</f>
        <v>0</v>
      </c>
      <c r="S834" s="182">
        <v>0</v>
      </c>
      <c r="T834" s="183">
        <f>S834*H834</f>
        <v>0</v>
      </c>
      <c r="U834" s="100"/>
      <c r="V834" s="100"/>
      <c r="W834" s="100"/>
      <c r="X834" s="100"/>
      <c r="Y834" s="100"/>
      <c r="Z834" s="100"/>
      <c r="AA834" s="100"/>
      <c r="AB834" s="100"/>
      <c r="AC834" s="100"/>
      <c r="AD834" s="100"/>
      <c r="AE834" s="100"/>
      <c r="AR834" s="184" t="s">
        <v>337</v>
      </c>
      <c r="AT834" s="184" t="s">
        <v>467</v>
      </c>
      <c r="AU834" s="184" t="s">
        <v>82</v>
      </c>
      <c r="AY834" s="88" t="s">
        <v>124</v>
      </c>
      <c r="BE834" s="185">
        <f>IF(N834="základní",J834,0)</f>
        <v>0</v>
      </c>
      <c r="BF834" s="185">
        <f>IF(N834="snížená",J834,0)</f>
        <v>0</v>
      </c>
      <c r="BG834" s="185">
        <f>IF(N834="zákl. přenesená",J834,0)</f>
        <v>0</v>
      </c>
      <c r="BH834" s="185">
        <f>IF(N834="sníž. přenesená",J834,0)</f>
        <v>0</v>
      </c>
      <c r="BI834" s="185">
        <f>IF(N834="nulová",J834,0)</f>
        <v>0</v>
      </c>
      <c r="BJ834" s="88" t="s">
        <v>80</v>
      </c>
      <c r="BK834" s="185">
        <f>ROUND(I834*H834,2)</f>
        <v>0</v>
      </c>
      <c r="BL834" s="88" t="s">
        <v>217</v>
      </c>
      <c r="BM834" s="184" t="s">
        <v>2297</v>
      </c>
    </row>
    <row r="835" spans="1:65" s="192" customFormat="1" x14ac:dyDescent="0.2">
      <c r="B835" s="193"/>
      <c r="D835" s="186" t="s">
        <v>131</v>
      </c>
      <c r="E835" s="194" t="s">
        <v>1</v>
      </c>
      <c r="F835" s="195" t="s">
        <v>80</v>
      </c>
      <c r="H835" s="196">
        <v>1</v>
      </c>
      <c r="L835" s="193"/>
      <c r="M835" s="197"/>
      <c r="N835" s="198"/>
      <c r="O835" s="198"/>
      <c r="P835" s="198"/>
      <c r="Q835" s="198"/>
      <c r="R835" s="198"/>
      <c r="S835" s="198"/>
      <c r="T835" s="199"/>
      <c r="AT835" s="194" t="s">
        <v>131</v>
      </c>
      <c r="AU835" s="194" t="s">
        <v>82</v>
      </c>
      <c r="AV835" s="192" t="s">
        <v>82</v>
      </c>
      <c r="AW835" s="192" t="s">
        <v>28</v>
      </c>
      <c r="AX835" s="192" t="s">
        <v>80</v>
      </c>
      <c r="AY835" s="194" t="s">
        <v>124</v>
      </c>
    </row>
    <row r="836" spans="1:65" s="99" customFormat="1" ht="22.5" customHeight="1" x14ac:dyDescent="0.2">
      <c r="A836" s="100"/>
      <c r="B836" s="97"/>
      <c r="C836" s="173" t="s">
        <v>1352</v>
      </c>
      <c r="D836" s="173" t="s">
        <v>125</v>
      </c>
      <c r="E836" s="174" t="s">
        <v>2298</v>
      </c>
      <c r="F836" s="175" t="s">
        <v>2299</v>
      </c>
      <c r="G836" s="176" t="s">
        <v>523</v>
      </c>
      <c r="H836" s="177">
        <v>1</v>
      </c>
      <c r="I836" s="86">
        <v>0</v>
      </c>
      <c r="J836" s="178">
        <f>ROUND(I836*H836,2)</f>
        <v>0</v>
      </c>
      <c r="K836" s="179"/>
      <c r="L836" s="97"/>
      <c r="M836" s="180" t="s">
        <v>1</v>
      </c>
      <c r="N836" s="181" t="s">
        <v>37</v>
      </c>
      <c r="O836" s="182">
        <v>0</v>
      </c>
      <c r="P836" s="182">
        <f>O836*H836</f>
        <v>0</v>
      </c>
      <c r="Q836" s="182">
        <v>0</v>
      </c>
      <c r="R836" s="182">
        <f>Q836*H836</f>
        <v>0</v>
      </c>
      <c r="S836" s="182">
        <v>0</v>
      </c>
      <c r="T836" s="183">
        <f>S836*H836</f>
        <v>0</v>
      </c>
      <c r="U836" s="100"/>
      <c r="V836" s="100"/>
      <c r="W836" s="100"/>
      <c r="X836" s="100"/>
      <c r="Y836" s="100"/>
      <c r="Z836" s="100"/>
      <c r="AA836" s="100"/>
      <c r="AB836" s="100"/>
      <c r="AC836" s="100"/>
      <c r="AD836" s="100"/>
      <c r="AE836" s="100"/>
      <c r="AR836" s="184" t="s">
        <v>217</v>
      </c>
      <c r="AT836" s="184" t="s">
        <v>125</v>
      </c>
      <c r="AU836" s="184" t="s">
        <v>82</v>
      </c>
      <c r="AY836" s="88" t="s">
        <v>124</v>
      </c>
      <c r="BE836" s="185">
        <f>IF(N836="základní",J836,0)</f>
        <v>0</v>
      </c>
      <c r="BF836" s="185">
        <f>IF(N836="snížená",J836,0)</f>
        <v>0</v>
      </c>
      <c r="BG836" s="185">
        <f>IF(N836="zákl. přenesená",J836,0)</f>
        <v>0</v>
      </c>
      <c r="BH836" s="185">
        <f>IF(N836="sníž. přenesená",J836,0)</f>
        <v>0</v>
      </c>
      <c r="BI836" s="185">
        <f>IF(N836="nulová",J836,0)</f>
        <v>0</v>
      </c>
      <c r="BJ836" s="88" t="s">
        <v>80</v>
      </c>
      <c r="BK836" s="185">
        <f>ROUND(I836*H836,2)</f>
        <v>0</v>
      </c>
      <c r="BL836" s="88" t="s">
        <v>217</v>
      </c>
      <c r="BM836" s="184" t="s">
        <v>2300</v>
      </c>
    </row>
    <row r="837" spans="1:65" s="99" customFormat="1" ht="48" x14ac:dyDescent="0.2">
      <c r="A837" s="100"/>
      <c r="B837" s="97"/>
      <c r="C837" s="100"/>
      <c r="D837" s="186" t="s">
        <v>221</v>
      </c>
      <c r="E837" s="100"/>
      <c r="F837" s="187" t="s">
        <v>2301</v>
      </c>
      <c r="G837" s="100"/>
      <c r="H837" s="100"/>
      <c r="I837" s="100"/>
      <c r="J837" s="100"/>
      <c r="K837" s="100"/>
      <c r="L837" s="97"/>
      <c r="M837" s="188"/>
      <c r="N837" s="189"/>
      <c r="O837" s="190"/>
      <c r="P837" s="190"/>
      <c r="Q837" s="190"/>
      <c r="R837" s="190"/>
      <c r="S837" s="190"/>
      <c r="T837" s="191"/>
      <c r="U837" s="100"/>
      <c r="V837" s="100"/>
      <c r="W837" s="100"/>
      <c r="X837" s="100"/>
      <c r="Y837" s="100"/>
      <c r="Z837" s="100"/>
      <c r="AA837" s="100"/>
      <c r="AB837" s="100"/>
      <c r="AC837" s="100"/>
      <c r="AD837" s="100"/>
      <c r="AE837" s="100"/>
      <c r="AT837" s="88" t="s">
        <v>221</v>
      </c>
      <c r="AU837" s="88" t="s">
        <v>82</v>
      </c>
    </row>
    <row r="838" spans="1:65" s="192" customFormat="1" x14ac:dyDescent="0.2">
      <c r="B838" s="193"/>
      <c r="D838" s="186" t="s">
        <v>131</v>
      </c>
      <c r="E838" s="194" t="s">
        <v>1</v>
      </c>
      <c r="F838" s="195" t="s">
        <v>80</v>
      </c>
      <c r="H838" s="196">
        <v>1</v>
      </c>
      <c r="L838" s="193"/>
      <c r="M838" s="197"/>
      <c r="N838" s="198"/>
      <c r="O838" s="198"/>
      <c r="P838" s="198"/>
      <c r="Q838" s="198"/>
      <c r="R838" s="198"/>
      <c r="S838" s="198"/>
      <c r="T838" s="199"/>
      <c r="AT838" s="194" t="s">
        <v>131</v>
      </c>
      <c r="AU838" s="194" t="s">
        <v>82</v>
      </c>
      <c r="AV838" s="192" t="s">
        <v>82</v>
      </c>
      <c r="AW838" s="192" t="s">
        <v>28</v>
      </c>
      <c r="AX838" s="192" t="s">
        <v>80</v>
      </c>
      <c r="AY838" s="194" t="s">
        <v>124</v>
      </c>
    </row>
    <row r="839" spans="1:65" s="99" customFormat="1" ht="16.5" customHeight="1" x14ac:dyDescent="0.2">
      <c r="A839" s="100"/>
      <c r="B839" s="97"/>
      <c r="C839" s="173" t="s">
        <v>1357</v>
      </c>
      <c r="D839" s="173" t="s">
        <v>125</v>
      </c>
      <c r="E839" s="174" t="s">
        <v>2302</v>
      </c>
      <c r="F839" s="175" t="s">
        <v>2303</v>
      </c>
      <c r="G839" s="176" t="s">
        <v>523</v>
      </c>
      <c r="H839" s="177">
        <v>1</v>
      </c>
      <c r="I839" s="86">
        <v>0</v>
      </c>
      <c r="J839" s="178">
        <f>ROUND(I839*H839,2)</f>
        <v>0</v>
      </c>
      <c r="K839" s="179"/>
      <c r="L839" s="97"/>
      <c r="M839" s="180" t="s">
        <v>1</v>
      </c>
      <c r="N839" s="181" t="s">
        <v>37</v>
      </c>
      <c r="O839" s="182">
        <v>3.1E-2</v>
      </c>
      <c r="P839" s="182">
        <f>O839*H839</f>
        <v>3.1E-2</v>
      </c>
      <c r="Q839" s="182">
        <v>8.0000000000000007E-5</v>
      </c>
      <c r="R839" s="182">
        <f>Q839*H839</f>
        <v>8.0000000000000007E-5</v>
      </c>
      <c r="S839" s="182">
        <v>0</v>
      </c>
      <c r="T839" s="183">
        <f>S839*H839</f>
        <v>0</v>
      </c>
      <c r="U839" s="100"/>
      <c r="V839" s="100"/>
      <c r="W839" s="100"/>
      <c r="X839" s="100"/>
      <c r="Y839" s="100"/>
      <c r="Z839" s="100"/>
      <c r="AA839" s="100"/>
      <c r="AB839" s="100"/>
      <c r="AC839" s="100"/>
      <c r="AD839" s="100"/>
      <c r="AE839" s="100"/>
      <c r="AR839" s="184" t="s">
        <v>217</v>
      </c>
      <c r="AT839" s="184" t="s">
        <v>125</v>
      </c>
      <c r="AU839" s="184" t="s">
        <v>82</v>
      </c>
      <c r="AY839" s="88" t="s">
        <v>124</v>
      </c>
      <c r="BE839" s="185">
        <f>IF(N839="základní",J839,0)</f>
        <v>0</v>
      </c>
      <c r="BF839" s="185">
        <f>IF(N839="snížená",J839,0)</f>
        <v>0</v>
      </c>
      <c r="BG839" s="185">
        <f>IF(N839="zákl. přenesená",J839,0)</f>
        <v>0</v>
      </c>
      <c r="BH839" s="185">
        <f>IF(N839="sníž. přenesená",J839,0)</f>
        <v>0</v>
      </c>
      <c r="BI839" s="185">
        <f>IF(N839="nulová",J839,0)</f>
        <v>0</v>
      </c>
      <c r="BJ839" s="88" t="s">
        <v>80</v>
      </c>
      <c r="BK839" s="185">
        <f>ROUND(I839*H839,2)</f>
        <v>0</v>
      </c>
      <c r="BL839" s="88" t="s">
        <v>217</v>
      </c>
      <c r="BM839" s="184" t="s">
        <v>2304</v>
      </c>
    </row>
    <row r="840" spans="1:65" s="99" customFormat="1" ht="19.2" x14ac:dyDescent="0.2">
      <c r="A840" s="100"/>
      <c r="B840" s="97"/>
      <c r="C840" s="100"/>
      <c r="D840" s="186" t="s">
        <v>221</v>
      </c>
      <c r="E840" s="100"/>
      <c r="F840" s="187" t="s">
        <v>2227</v>
      </c>
      <c r="G840" s="100"/>
      <c r="H840" s="100"/>
      <c r="I840" s="100"/>
      <c r="J840" s="100"/>
      <c r="K840" s="100"/>
      <c r="L840" s="97"/>
      <c r="M840" s="188"/>
      <c r="N840" s="189"/>
      <c r="O840" s="190"/>
      <c r="P840" s="190"/>
      <c r="Q840" s="190"/>
      <c r="R840" s="190"/>
      <c r="S840" s="190"/>
      <c r="T840" s="191"/>
      <c r="U840" s="100"/>
      <c r="V840" s="100"/>
      <c r="W840" s="100"/>
      <c r="X840" s="100"/>
      <c r="Y840" s="100"/>
      <c r="Z840" s="100"/>
      <c r="AA840" s="100"/>
      <c r="AB840" s="100"/>
      <c r="AC840" s="100"/>
      <c r="AD840" s="100"/>
      <c r="AE840" s="100"/>
      <c r="AT840" s="88" t="s">
        <v>221</v>
      </c>
      <c r="AU840" s="88" t="s">
        <v>82</v>
      </c>
    </row>
    <row r="841" spans="1:65" s="192" customFormat="1" x14ac:dyDescent="0.2">
      <c r="B841" s="193"/>
      <c r="D841" s="186" t="s">
        <v>131</v>
      </c>
      <c r="E841" s="194" t="s">
        <v>1</v>
      </c>
      <c r="F841" s="195" t="s">
        <v>80</v>
      </c>
      <c r="H841" s="196">
        <v>1</v>
      </c>
      <c r="L841" s="193"/>
      <c r="M841" s="197"/>
      <c r="N841" s="198"/>
      <c r="O841" s="198"/>
      <c r="P841" s="198"/>
      <c r="Q841" s="198"/>
      <c r="R841" s="198"/>
      <c r="S841" s="198"/>
      <c r="T841" s="199"/>
      <c r="AT841" s="194" t="s">
        <v>131</v>
      </c>
      <c r="AU841" s="194" t="s">
        <v>82</v>
      </c>
      <c r="AV841" s="192" t="s">
        <v>82</v>
      </c>
      <c r="AW841" s="192" t="s">
        <v>28</v>
      </c>
      <c r="AX841" s="192" t="s">
        <v>80</v>
      </c>
      <c r="AY841" s="194" t="s">
        <v>124</v>
      </c>
    </row>
    <row r="842" spans="1:65" s="99" customFormat="1" ht="16.5" customHeight="1" x14ac:dyDescent="0.2">
      <c r="A842" s="100"/>
      <c r="B842" s="97"/>
      <c r="C842" s="173" t="s">
        <v>1362</v>
      </c>
      <c r="D842" s="173" t="s">
        <v>125</v>
      </c>
      <c r="E842" s="174" t="s">
        <v>2305</v>
      </c>
      <c r="F842" s="175" t="s">
        <v>2306</v>
      </c>
      <c r="G842" s="176" t="s">
        <v>185</v>
      </c>
      <c r="H842" s="177">
        <v>20</v>
      </c>
      <c r="I842" s="86">
        <v>0</v>
      </c>
      <c r="J842" s="178">
        <f>ROUND(I842*H842,2)</f>
        <v>0</v>
      </c>
      <c r="K842" s="179"/>
      <c r="L842" s="97"/>
      <c r="M842" s="180" t="s">
        <v>1</v>
      </c>
      <c r="N842" s="181" t="s">
        <v>37</v>
      </c>
      <c r="O842" s="182">
        <v>0.17899999999999999</v>
      </c>
      <c r="P842" s="182">
        <f>O842*H842</f>
        <v>3.58</v>
      </c>
      <c r="Q842" s="182">
        <v>4.0000000000000002E-4</v>
      </c>
      <c r="R842" s="182">
        <f>Q842*H842</f>
        <v>8.0000000000000002E-3</v>
      </c>
      <c r="S842" s="182">
        <v>0</v>
      </c>
      <c r="T842" s="183">
        <f>S842*H842</f>
        <v>0</v>
      </c>
      <c r="U842" s="100"/>
      <c r="V842" s="100"/>
      <c r="W842" s="100"/>
      <c r="X842" s="100"/>
      <c r="Y842" s="100"/>
      <c r="Z842" s="100"/>
      <c r="AA842" s="100"/>
      <c r="AB842" s="100"/>
      <c r="AC842" s="100"/>
      <c r="AD842" s="100"/>
      <c r="AE842" s="100"/>
      <c r="AR842" s="184" t="s">
        <v>217</v>
      </c>
      <c r="AT842" s="184" t="s">
        <v>125</v>
      </c>
      <c r="AU842" s="184" t="s">
        <v>82</v>
      </c>
      <c r="AY842" s="88" t="s">
        <v>124</v>
      </c>
      <c r="BE842" s="185">
        <f>IF(N842="základní",J842,0)</f>
        <v>0</v>
      </c>
      <c r="BF842" s="185">
        <f>IF(N842="snížená",J842,0)</f>
        <v>0</v>
      </c>
      <c r="BG842" s="185">
        <f>IF(N842="zákl. přenesená",J842,0)</f>
        <v>0</v>
      </c>
      <c r="BH842" s="185">
        <f>IF(N842="sníž. přenesená",J842,0)</f>
        <v>0</v>
      </c>
      <c r="BI842" s="185">
        <f>IF(N842="nulová",J842,0)</f>
        <v>0</v>
      </c>
      <c r="BJ842" s="88" t="s">
        <v>80</v>
      </c>
      <c r="BK842" s="185">
        <f>ROUND(I842*H842,2)</f>
        <v>0</v>
      </c>
      <c r="BL842" s="88" t="s">
        <v>217</v>
      </c>
      <c r="BM842" s="184" t="s">
        <v>2307</v>
      </c>
    </row>
    <row r="843" spans="1:65" s="192" customFormat="1" x14ac:dyDescent="0.2">
      <c r="B843" s="193"/>
      <c r="D843" s="186" t="s">
        <v>131</v>
      </c>
      <c r="E843" s="194" t="s">
        <v>1</v>
      </c>
      <c r="F843" s="195" t="s">
        <v>248</v>
      </c>
      <c r="H843" s="196">
        <v>20</v>
      </c>
      <c r="L843" s="193"/>
      <c r="M843" s="197"/>
      <c r="N843" s="198"/>
      <c r="O843" s="198"/>
      <c r="P843" s="198"/>
      <c r="Q843" s="198"/>
      <c r="R843" s="198"/>
      <c r="S843" s="198"/>
      <c r="T843" s="199"/>
      <c r="AT843" s="194" t="s">
        <v>131</v>
      </c>
      <c r="AU843" s="194" t="s">
        <v>82</v>
      </c>
      <c r="AV843" s="192" t="s">
        <v>82</v>
      </c>
      <c r="AW843" s="192" t="s">
        <v>28</v>
      </c>
      <c r="AX843" s="192" t="s">
        <v>80</v>
      </c>
      <c r="AY843" s="194" t="s">
        <v>124</v>
      </c>
    </row>
    <row r="844" spans="1:65" s="162" customFormat="1" ht="22.95" customHeight="1" x14ac:dyDescent="0.25">
      <c r="B844" s="163"/>
      <c r="D844" s="164" t="s">
        <v>71</v>
      </c>
      <c r="E844" s="208" t="s">
        <v>172</v>
      </c>
      <c r="F844" s="208" t="s">
        <v>1210</v>
      </c>
      <c r="J844" s="209">
        <f>BK844</f>
        <v>0</v>
      </c>
      <c r="L844" s="163"/>
      <c r="M844" s="167"/>
      <c r="N844" s="168"/>
      <c r="O844" s="168"/>
      <c r="P844" s="169">
        <f>SUM(P845:P861)</f>
        <v>43.158604999999994</v>
      </c>
      <c r="Q844" s="168"/>
      <c r="R844" s="169">
        <f>SUM(R845:R861)</f>
        <v>0</v>
      </c>
      <c r="S844" s="168"/>
      <c r="T844" s="170">
        <f>SUM(T845:T861)</f>
        <v>0</v>
      </c>
      <c r="AR844" s="164" t="s">
        <v>80</v>
      </c>
      <c r="AT844" s="171" t="s">
        <v>71</v>
      </c>
      <c r="AU844" s="171" t="s">
        <v>80</v>
      </c>
      <c r="AY844" s="164" t="s">
        <v>124</v>
      </c>
      <c r="BK844" s="172">
        <f>SUM(BK845:BK861)</f>
        <v>0</v>
      </c>
    </row>
    <row r="845" spans="1:65" s="99" customFormat="1" ht="33" customHeight="1" x14ac:dyDescent="0.2">
      <c r="A845" s="100"/>
      <c r="B845" s="97"/>
      <c r="C845" s="173" t="s">
        <v>1367</v>
      </c>
      <c r="D845" s="173" t="s">
        <v>125</v>
      </c>
      <c r="E845" s="174" t="s">
        <v>2308</v>
      </c>
      <c r="F845" s="175" t="s">
        <v>2309</v>
      </c>
      <c r="G845" s="176" t="s">
        <v>730</v>
      </c>
      <c r="H845" s="177">
        <v>242.8</v>
      </c>
      <c r="I845" s="86">
        <v>0</v>
      </c>
      <c r="J845" s="178">
        <f>ROUND(I845*H845,2)</f>
        <v>0</v>
      </c>
      <c r="K845" s="179"/>
      <c r="L845" s="97"/>
      <c r="M845" s="180" t="s">
        <v>1</v>
      </c>
      <c r="N845" s="181" t="s">
        <v>37</v>
      </c>
      <c r="O845" s="182">
        <v>0</v>
      </c>
      <c r="P845" s="182">
        <f>O845*H845</f>
        <v>0</v>
      </c>
      <c r="Q845" s="182">
        <v>0</v>
      </c>
      <c r="R845" s="182">
        <f>Q845*H845</f>
        <v>0</v>
      </c>
      <c r="S845" s="182">
        <v>0</v>
      </c>
      <c r="T845" s="183">
        <f>S845*H845</f>
        <v>0</v>
      </c>
      <c r="U845" s="100"/>
      <c r="V845" s="100"/>
      <c r="W845" s="100"/>
      <c r="X845" s="100"/>
      <c r="Y845" s="100"/>
      <c r="Z845" s="100"/>
      <c r="AA845" s="100"/>
      <c r="AB845" s="100"/>
      <c r="AC845" s="100"/>
      <c r="AD845" s="100"/>
      <c r="AE845" s="100"/>
      <c r="AR845" s="184" t="s">
        <v>129</v>
      </c>
      <c r="AT845" s="184" t="s">
        <v>125</v>
      </c>
      <c r="AU845" s="184" t="s">
        <v>82</v>
      </c>
      <c r="AY845" s="88" t="s">
        <v>124</v>
      </c>
      <c r="BE845" s="185">
        <f>IF(N845="základní",J845,0)</f>
        <v>0</v>
      </c>
      <c r="BF845" s="185">
        <f>IF(N845="snížená",J845,0)</f>
        <v>0</v>
      </c>
      <c r="BG845" s="185">
        <f>IF(N845="zákl. přenesená",J845,0)</f>
        <v>0</v>
      </c>
      <c r="BH845" s="185">
        <f>IF(N845="sníž. přenesená",J845,0)</f>
        <v>0</v>
      </c>
      <c r="BI845" s="185">
        <f>IF(N845="nulová",J845,0)</f>
        <v>0</v>
      </c>
      <c r="BJ845" s="88" t="s">
        <v>80</v>
      </c>
      <c r="BK845" s="185">
        <f>ROUND(I845*H845,2)</f>
        <v>0</v>
      </c>
      <c r="BL845" s="88" t="s">
        <v>129</v>
      </c>
      <c r="BM845" s="184" t="s">
        <v>2310</v>
      </c>
    </row>
    <row r="846" spans="1:65" s="99" customFormat="1" ht="57.6" x14ac:dyDescent="0.2">
      <c r="A846" s="100"/>
      <c r="B846" s="97"/>
      <c r="C846" s="100"/>
      <c r="D846" s="186" t="s">
        <v>221</v>
      </c>
      <c r="E846" s="100"/>
      <c r="F846" s="187" t="s">
        <v>2311</v>
      </c>
      <c r="G846" s="100"/>
      <c r="H846" s="100"/>
      <c r="I846" s="100"/>
      <c r="J846" s="100"/>
      <c r="K846" s="100"/>
      <c r="L846" s="97"/>
      <c r="M846" s="188"/>
      <c r="N846" s="189"/>
      <c r="O846" s="190"/>
      <c r="P846" s="190"/>
      <c r="Q846" s="190"/>
      <c r="R846" s="190"/>
      <c r="S846" s="190"/>
      <c r="T846" s="191"/>
      <c r="U846" s="100"/>
      <c r="V846" s="100"/>
      <c r="W846" s="100"/>
      <c r="X846" s="100"/>
      <c r="Y846" s="100"/>
      <c r="Z846" s="100"/>
      <c r="AA846" s="100"/>
      <c r="AB846" s="100"/>
      <c r="AC846" s="100"/>
      <c r="AD846" s="100"/>
      <c r="AE846" s="100"/>
      <c r="AT846" s="88" t="s">
        <v>221</v>
      </c>
      <c r="AU846" s="88" t="s">
        <v>82</v>
      </c>
    </row>
    <row r="847" spans="1:65" s="192" customFormat="1" x14ac:dyDescent="0.2">
      <c r="B847" s="193"/>
      <c r="D847" s="186" t="s">
        <v>131</v>
      </c>
      <c r="E847" s="194" t="s">
        <v>1</v>
      </c>
      <c r="F847" s="195" t="s">
        <v>2312</v>
      </c>
      <c r="H847" s="196">
        <v>242.8</v>
      </c>
      <c r="L847" s="193"/>
      <c r="M847" s="197"/>
      <c r="N847" s="198"/>
      <c r="O847" s="198"/>
      <c r="P847" s="198"/>
      <c r="Q847" s="198"/>
      <c r="R847" s="198"/>
      <c r="S847" s="198"/>
      <c r="T847" s="199"/>
      <c r="AT847" s="194" t="s">
        <v>131</v>
      </c>
      <c r="AU847" s="194" t="s">
        <v>82</v>
      </c>
      <c r="AV847" s="192" t="s">
        <v>82</v>
      </c>
      <c r="AW847" s="192" t="s">
        <v>28</v>
      </c>
      <c r="AX847" s="192" t="s">
        <v>80</v>
      </c>
      <c r="AY847" s="194" t="s">
        <v>124</v>
      </c>
    </row>
    <row r="848" spans="1:65" s="99" customFormat="1" ht="16.5" customHeight="1" x14ac:dyDescent="0.2">
      <c r="A848" s="100"/>
      <c r="B848" s="97"/>
      <c r="C848" s="173" t="s">
        <v>1372</v>
      </c>
      <c r="D848" s="173" t="s">
        <v>125</v>
      </c>
      <c r="E848" s="174" t="s">
        <v>2313</v>
      </c>
      <c r="F848" s="175" t="s">
        <v>1219</v>
      </c>
      <c r="G848" s="176" t="s">
        <v>730</v>
      </c>
      <c r="H848" s="177">
        <v>11.083</v>
      </c>
      <c r="I848" s="86">
        <v>0</v>
      </c>
      <c r="J848" s="178">
        <f>ROUND(I848*H848,2)</f>
        <v>0</v>
      </c>
      <c r="K848" s="179"/>
      <c r="L848" s="97"/>
      <c r="M848" s="180" t="s">
        <v>1</v>
      </c>
      <c r="N848" s="181" t="s">
        <v>37</v>
      </c>
      <c r="O848" s="182">
        <v>0</v>
      </c>
      <c r="P848" s="182">
        <f>O848*H848</f>
        <v>0</v>
      </c>
      <c r="Q848" s="182">
        <v>0</v>
      </c>
      <c r="R848" s="182">
        <f>Q848*H848</f>
        <v>0</v>
      </c>
      <c r="S848" s="182">
        <v>0</v>
      </c>
      <c r="T848" s="183">
        <f>S848*H848</f>
        <v>0</v>
      </c>
      <c r="U848" s="100"/>
      <c r="V848" s="100"/>
      <c r="W848" s="100"/>
      <c r="X848" s="100"/>
      <c r="Y848" s="100"/>
      <c r="Z848" s="100"/>
      <c r="AA848" s="100"/>
      <c r="AB848" s="100"/>
      <c r="AC848" s="100"/>
      <c r="AD848" s="100"/>
      <c r="AE848" s="100"/>
      <c r="AR848" s="184" t="s">
        <v>129</v>
      </c>
      <c r="AT848" s="184" t="s">
        <v>125</v>
      </c>
      <c r="AU848" s="184" t="s">
        <v>82</v>
      </c>
      <c r="AY848" s="88" t="s">
        <v>124</v>
      </c>
      <c r="BE848" s="185">
        <f>IF(N848="základní",J848,0)</f>
        <v>0</v>
      </c>
      <c r="BF848" s="185">
        <f>IF(N848="snížená",J848,0)</f>
        <v>0</v>
      </c>
      <c r="BG848" s="185">
        <f>IF(N848="zákl. přenesená",J848,0)</f>
        <v>0</v>
      </c>
      <c r="BH848" s="185">
        <f>IF(N848="sníž. přenesená",J848,0)</f>
        <v>0</v>
      </c>
      <c r="BI848" s="185">
        <f>IF(N848="nulová",J848,0)</f>
        <v>0</v>
      </c>
      <c r="BJ848" s="88" t="s">
        <v>80</v>
      </c>
      <c r="BK848" s="185">
        <f>ROUND(I848*H848,2)</f>
        <v>0</v>
      </c>
      <c r="BL848" s="88" t="s">
        <v>129</v>
      </c>
      <c r="BM848" s="184" t="s">
        <v>2314</v>
      </c>
    </row>
    <row r="849" spans="1:65" s="99" customFormat="1" ht="19.2" x14ac:dyDescent="0.2">
      <c r="A849" s="100"/>
      <c r="B849" s="97"/>
      <c r="C849" s="100"/>
      <c r="D849" s="186" t="s">
        <v>221</v>
      </c>
      <c r="E849" s="100"/>
      <c r="F849" s="187" t="s">
        <v>1221</v>
      </c>
      <c r="G849" s="100"/>
      <c r="H849" s="100"/>
      <c r="I849" s="100"/>
      <c r="J849" s="100"/>
      <c r="K849" s="100"/>
      <c r="L849" s="97"/>
      <c r="M849" s="188"/>
      <c r="N849" s="189"/>
      <c r="O849" s="190"/>
      <c r="P849" s="190"/>
      <c r="Q849" s="190"/>
      <c r="R849" s="190"/>
      <c r="S849" s="190"/>
      <c r="T849" s="191"/>
      <c r="U849" s="100"/>
      <c r="V849" s="100"/>
      <c r="W849" s="100"/>
      <c r="X849" s="100"/>
      <c r="Y849" s="100"/>
      <c r="Z849" s="100"/>
      <c r="AA849" s="100"/>
      <c r="AB849" s="100"/>
      <c r="AC849" s="100"/>
      <c r="AD849" s="100"/>
      <c r="AE849" s="100"/>
      <c r="AT849" s="88" t="s">
        <v>221</v>
      </c>
      <c r="AU849" s="88" t="s">
        <v>82</v>
      </c>
    </row>
    <row r="850" spans="1:65" s="192" customFormat="1" x14ac:dyDescent="0.2">
      <c r="B850" s="193"/>
      <c r="D850" s="186" t="s">
        <v>131</v>
      </c>
      <c r="E850" s="194" t="s">
        <v>1</v>
      </c>
      <c r="F850" s="195" t="s">
        <v>2315</v>
      </c>
      <c r="H850" s="196">
        <v>11.083</v>
      </c>
      <c r="L850" s="193"/>
      <c r="M850" s="197"/>
      <c r="N850" s="198"/>
      <c r="O850" s="198"/>
      <c r="P850" s="198"/>
      <c r="Q850" s="198"/>
      <c r="R850" s="198"/>
      <c r="S850" s="198"/>
      <c r="T850" s="199"/>
      <c r="AT850" s="194" t="s">
        <v>131</v>
      </c>
      <c r="AU850" s="194" t="s">
        <v>82</v>
      </c>
      <c r="AV850" s="192" t="s">
        <v>82</v>
      </c>
      <c r="AW850" s="192" t="s">
        <v>28</v>
      </c>
      <c r="AX850" s="192" t="s">
        <v>80</v>
      </c>
      <c r="AY850" s="194" t="s">
        <v>124</v>
      </c>
    </row>
    <row r="851" spans="1:65" s="99" customFormat="1" ht="21.75" customHeight="1" x14ac:dyDescent="0.2">
      <c r="A851" s="100"/>
      <c r="B851" s="97"/>
      <c r="C851" s="173" t="s">
        <v>1377</v>
      </c>
      <c r="D851" s="173" t="s">
        <v>125</v>
      </c>
      <c r="E851" s="174" t="s">
        <v>2316</v>
      </c>
      <c r="F851" s="175" t="s">
        <v>1225</v>
      </c>
      <c r="G851" s="176" t="s">
        <v>730</v>
      </c>
      <c r="H851" s="177">
        <v>16.082000000000001</v>
      </c>
      <c r="I851" s="86">
        <v>0</v>
      </c>
      <c r="J851" s="178">
        <f>ROUND(I851*H851,2)</f>
        <v>0</v>
      </c>
      <c r="K851" s="179"/>
      <c r="L851" s="97"/>
      <c r="M851" s="180" t="s">
        <v>1</v>
      </c>
      <c r="N851" s="181" t="s">
        <v>37</v>
      </c>
      <c r="O851" s="182">
        <v>0</v>
      </c>
      <c r="P851" s="182">
        <f>O851*H851</f>
        <v>0</v>
      </c>
      <c r="Q851" s="182">
        <v>0</v>
      </c>
      <c r="R851" s="182">
        <f>Q851*H851</f>
        <v>0</v>
      </c>
      <c r="S851" s="182">
        <v>0</v>
      </c>
      <c r="T851" s="183">
        <f>S851*H851</f>
        <v>0</v>
      </c>
      <c r="U851" s="100"/>
      <c r="V851" s="100"/>
      <c r="W851" s="100"/>
      <c r="X851" s="100"/>
      <c r="Y851" s="100"/>
      <c r="Z851" s="100"/>
      <c r="AA851" s="100"/>
      <c r="AB851" s="100"/>
      <c r="AC851" s="100"/>
      <c r="AD851" s="100"/>
      <c r="AE851" s="100"/>
      <c r="AR851" s="184" t="s">
        <v>129</v>
      </c>
      <c r="AT851" s="184" t="s">
        <v>125</v>
      </c>
      <c r="AU851" s="184" t="s">
        <v>82</v>
      </c>
      <c r="AY851" s="88" t="s">
        <v>124</v>
      </c>
      <c r="BE851" s="185">
        <f>IF(N851="základní",J851,0)</f>
        <v>0</v>
      </c>
      <c r="BF851" s="185">
        <f>IF(N851="snížená",J851,0)</f>
        <v>0</v>
      </c>
      <c r="BG851" s="185">
        <f>IF(N851="zákl. přenesená",J851,0)</f>
        <v>0</v>
      </c>
      <c r="BH851" s="185">
        <f>IF(N851="sníž. přenesená",J851,0)</f>
        <v>0</v>
      </c>
      <c r="BI851" s="185">
        <f>IF(N851="nulová",J851,0)</f>
        <v>0</v>
      </c>
      <c r="BJ851" s="88" t="s">
        <v>80</v>
      </c>
      <c r="BK851" s="185">
        <f>ROUND(I851*H851,2)</f>
        <v>0</v>
      </c>
      <c r="BL851" s="88" t="s">
        <v>129</v>
      </c>
      <c r="BM851" s="184" t="s">
        <v>2317</v>
      </c>
    </row>
    <row r="852" spans="1:65" s="99" customFormat="1" ht="19.2" x14ac:dyDescent="0.2">
      <c r="A852" s="100"/>
      <c r="B852" s="97"/>
      <c r="C852" s="100"/>
      <c r="D852" s="186" t="s">
        <v>221</v>
      </c>
      <c r="E852" s="100"/>
      <c r="F852" s="187" t="s">
        <v>1227</v>
      </c>
      <c r="G852" s="100"/>
      <c r="H852" s="100"/>
      <c r="I852" s="100"/>
      <c r="J852" s="100"/>
      <c r="K852" s="100"/>
      <c r="L852" s="97"/>
      <c r="M852" s="188"/>
      <c r="N852" s="189"/>
      <c r="O852" s="190"/>
      <c r="P852" s="190"/>
      <c r="Q852" s="190"/>
      <c r="R852" s="190"/>
      <c r="S852" s="190"/>
      <c r="T852" s="191"/>
      <c r="U852" s="100"/>
      <c r="V852" s="100"/>
      <c r="W852" s="100"/>
      <c r="X852" s="100"/>
      <c r="Y852" s="100"/>
      <c r="Z852" s="100"/>
      <c r="AA852" s="100"/>
      <c r="AB852" s="100"/>
      <c r="AC852" s="100"/>
      <c r="AD852" s="100"/>
      <c r="AE852" s="100"/>
      <c r="AT852" s="88" t="s">
        <v>221</v>
      </c>
      <c r="AU852" s="88" t="s">
        <v>82</v>
      </c>
    </row>
    <row r="853" spans="1:65" s="192" customFormat="1" x14ac:dyDescent="0.2">
      <c r="B853" s="193"/>
      <c r="D853" s="186" t="s">
        <v>131</v>
      </c>
      <c r="E853" s="194" t="s">
        <v>1</v>
      </c>
      <c r="F853" s="195" t="s">
        <v>2318</v>
      </c>
      <c r="H853" s="196">
        <v>16.082000000000001</v>
      </c>
      <c r="L853" s="193"/>
      <c r="M853" s="197"/>
      <c r="N853" s="198"/>
      <c r="O853" s="198"/>
      <c r="P853" s="198"/>
      <c r="Q853" s="198"/>
      <c r="R853" s="198"/>
      <c r="S853" s="198"/>
      <c r="T853" s="199"/>
      <c r="AT853" s="194" t="s">
        <v>131</v>
      </c>
      <c r="AU853" s="194" t="s">
        <v>82</v>
      </c>
      <c r="AV853" s="192" t="s">
        <v>82</v>
      </c>
      <c r="AW853" s="192" t="s">
        <v>28</v>
      </c>
      <c r="AX853" s="192" t="s">
        <v>80</v>
      </c>
      <c r="AY853" s="194" t="s">
        <v>124</v>
      </c>
    </row>
    <row r="854" spans="1:65" s="99" customFormat="1" ht="16.5" customHeight="1" x14ac:dyDescent="0.2">
      <c r="A854" s="100"/>
      <c r="B854" s="97"/>
      <c r="C854" s="173" t="s">
        <v>1381</v>
      </c>
      <c r="D854" s="173" t="s">
        <v>125</v>
      </c>
      <c r="E854" s="174" t="s">
        <v>2319</v>
      </c>
      <c r="F854" s="175" t="s">
        <v>1237</v>
      </c>
      <c r="G854" s="176" t="s">
        <v>730</v>
      </c>
      <c r="H854" s="177">
        <v>269.96499999999997</v>
      </c>
      <c r="I854" s="86">
        <v>0</v>
      </c>
      <c r="J854" s="178">
        <f>ROUND(I854*H854,2)</f>
        <v>0</v>
      </c>
      <c r="K854" s="179"/>
      <c r="L854" s="97"/>
      <c r="M854" s="180" t="s">
        <v>1</v>
      </c>
      <c r="N854" s="181" t="s">
        <v>37</v>
      </c>
      <c r="O854" s="182">
        <v>0.125</v>
      </c>
      <c r="P854" s="182">
        <f>O854*H854</f>
        <v>33.745624999999997</v>
      </c>
      <c r="Q854" s="182">
        <v>0</v>
      </c>
      <c r="R854" s="182">
        <f>Q854*H854</f>
        <v>0</v>
      </c>
      <c r="S854" s="182">
        <v>0</v>
      </c>
      <c r="T854" s="183">
        <f>S854*H854</f>
        <v>0</v>
      </c>
      <c r="U854" s="100"/>
      <c r="V854" s="100"/>
      <c r="W854" s="100"/>
      <c r="X854" s="100"/>
      <c r="Y854" s="100"/>
      <c r="Z854" s="100"/>
      <c r="AA854" s="100"/>
      <c r="AB854" s="100"/>
      <c r="AC854" s="100"/>
      <c r="AD854" s="100"/>
      <c r="AE854" s="100"/>
      <c r="AR854" s="184" t="s">
        <v>129</v>
      </c>
      <c r="AT854" s="184" t="s">
        <v>125</v>
      </c>
      <c r="AU854" s="184" t="s">
        <v>82</v>
      </c>
      <c r="AY854" s="88" t="s">
        <v>124</v>
      </c>
      <c r="BE854" s="185">
        <f>IF(N854="základní",J854,0)</f>
        <v>0</v>
      </c>
      <c r="BF854" s="185">
        <f>IF(N854="snížená",J854,0)</f>
        <v>0</v>
      </c>
      <c r="BG854" s="185">
        <f>IF(N854="zákl. přenesená",J854,0)</f>
        <v>0</v>
      </c>
      <c r="BH854" s="185">
        <f>IF(N854="sníž. přenesená",J854,0)</f>
        <v>0</v>
      </c>
      <c r="BI854" s="185">
        <f>IF(N854="nulová",J854,0)</f>
        <v>0</v>
      </c>
      <c r="BJ854" s="88" t="s">
        <v>80</v>
      </c>
      <c r="BK854" s="185">
        <f>ROUND(I854*H854,2)</f>
        <v>0</v>
      </c>
      <c r="BL854" s="88" t="s">
        <v>129</v>
      </c>
      <c r="BM854" s="184" t="s">
        <v>2320</v>
      </c>
    </row>
    <row r="855" spans="1:65" s="99" customFormat="1" ht="48" x14ac:dyDescent="0.2">
      <c r="A855" s="100"/>
      <c r="B855" s="97"/>
      <c r="C855" s="100"/>
      <c r="D855" s="186" t="s">
        <v>221</v>
      </c>
      <c r="E855" s="100"/>
      <c r="F855" s="187" t="s">
        <v>2321</v>
      </c>
      <c r="G855" s="100"/>
      <c r="H855" s="100"/>
      <c r="I855" s="100"/>
      <c r="J855" s="100"/>
      <c r="K855" s="100"/>
      <c r="L855" s="97"/>
      <c r="M855" s="188"/>
      <c r="N855" s="189"/>
      <c r="O855" s="190"/>
      <c r="P855" s="190"/>
      <c r="Q855" s="190"/>
      <c r="R855" s="190"/>
      <c r="S855" s="190"/>
      <c r="T855" s="191"/>
      <c r="U855" s="100"/>
      <c r="V855" s="100"/>
      <c r="W855" s="100"/>
      <c r="X855" s="100"/>
      <c r="Y855" s="100"/>
      <c r="Z855" s="100"/>
      <c r="AA855" s="100"/>
      <c r="AB855" s="100"/>
      <c r="AC855" s="100"/>
      <c r="AD855" s="100"/>
      <c r="AE855" s="100"/>
      <c r="AT855" s="88" t="s">
        <v>221</v>
      </c>
      <c r="AU855" s="88" t="s">
        <v>82</v>
      </c>
    </row>
    <row r="856" spans="1:65" s="192" customFormat="1" x14ac:dyDescent="0.2">
      <c r="B856" s="193"/>
      <c r="D856" s="186" t="s">
        <v>131</v>
      </c>
      <c r="E856" s="194" t="s">
        <v>1</v>
      </c>
      <c r="F856" s="195" t="s">
        <v>2322</v>
      </c>
      <c r="H856" s="196">
        <v>269.96499999999997</v>
      </c>
      <c r="L856" s="193"/>
      <c r="M856" s="197"/>
      <c r="N856" s="198"/>
      <c r="O856" s="198"/>
      <c r="P856" s="198"/>
      <c r="Q856" s="198"/>
      <c r="R856" s="198"/>
      <c r="S856" s="198"/>
      <c r="T856" s="199"/>
      <c r="AT856" s="194" t="s">
        <v>131</v>
      </c>
      <c r="AU856" s="194" t="s">
        <v>82</v>
      </c>
      <c r="AV856" s="192" t="s">
        <v>82</v>
      </c>
      <c r="AW856" s="192" t="s">
        <v>28</v>
      </c>
      <c r="AX856" s="192" t="s">
        <v>80</v>
      </c>
      <c r="AY856" s="194" t="s">
        <v>124</v>
      </c>
    </row>
    <row r="857" spans="1:65" s="99" customFormat="1" ht="21.75" customHeight="1" x14ac:dyDescent="0.2">
      <c r="A857" s="100"/>
      <c r="B857" s="97"/>
      <c r="C857" s="173" t="s">
        <v>1386</v>
      </c>
      <c r="D857" s="173" t="s">
        <v>125</v>
      </c>
      <c r="E857" s="174" t="s">
        <v>2323</v>
      </c>
      <c r="F857" s="175" t="s">
        <v>1243</v>
      </c>
      <c r="G857" s="176" t="s">
        <v>730</v>
      </c>
      <c r="H857" s="177">
        <v>1568.83</v>
      </c>
      <c r="I857" s="86">
        <v>0</v>
      </c>
      <c r="J857" s="178">
        <f>ROUND(I857*H857,2)</f>
        <v>0</v>
      </c>
      <c r="K857" s="179"/>
      <c r="L857" s="97"/>
      <c r="M857" s="180" t="s">
        <v>1</v>
      </c>
      <c r="N857" s="181" t="s">
        <v>37</v>
      </c>
      <c r="O857" s="182">
        <v>6.0000000000000001E-3</v>
      </c>
      <c r="P857" s="182">
        <f>O857*H857</f>
        <v>9.4129799999999992</v>
      </c>
      <c r="Q857" s="182">
        <v>0</v>
      </c>
      <c r="R857" s="182">
        <f>Q857*H857</f>
        <v>0</v>
      </c>
      <c r="S857" s="182">
        <v>0</v>
      </c>
      <c r="T857" s="183">
        <f>S857*H857</f>
        <v>0</v>
      </c>
      <c r="U857" s="100"/>
      <c r="V857" s="100"/>
      <c r="W857" s="100"/>
      <c r="X857" s="100"/>
      <c r="Y857" s="100"/>
      <c r="Z857" s="100"/>
      <c r="AA857" s="100"/>
      <c r="AB857" s="100"/>
      <c r="AC857" s="100"/>
      <c r="AD857" s="100"/>
      <c r="AE857" s="100"/>
      <c r="AR857" s="184" t="s">
        <v>129</v>
      </c>
      <c r="AT857" s="184" t="s">
        <v>125</v>
      </c>
      <c r="AU857" s="184" t="s">
        <v>82</v>
      </c>
      <c r="AY857" s="88" t="s">
        <v>124</v>
      </c>
      <c r="BE857" s="185">
        <f>IF(N857="základní",J857,0)</f>
        <v>0</v>
      </c>
      <c r="BF857" s="185">
        <f>IF(N857="snížená",J857,0)</f>
        <v>0</v>
      </c>
      <c r="BG857" s="185">
        <f>IF(N857="zákl. přenesená",J857,0)</f>
        <v>0</v>
      </c>
      <c r="BH857" s="185">
        <f>IF(N857="sníž. přenesená",J857,0)</f>
        <v>0</v>
      </c>
      <c r="BI857" s="185">
        <f>IF(N857="nulová",J857,0)</f>
        <v>0</v>
      </c>
      <c r="BJ857" s="88" t="s">
        <v>80</v>
      </c>
      <c r="BK857" s="185">
        <f>ROUND(I857*H857,2)</f>
        <v>0</v>
      </c>
      <c r="BL857" s="88" t="s">
        <v>129</v>
      </c>
      <c r="BM857" s="184" t="s">
        <v>2324</v>
      </c>
    </row>
    <row r="858" spans="1:65" s="99" customFormat="1" ht="48" x14ac:dyDescent="0.2">
      <c r="A858" s="100"/>
      <c r="B858" s="97"/>
      <c r="C858" s="100"/>
      <c r="D858" s="186" t="s">
        <v>221</v>
      </c>
      <c r="E858" s="100"/>
      <c r="F858" s="187" t="s">
        <v>2321</v>
      </c>
      <c r="G858" s="100"/>
      <c r="H858" s="100"/>
      <c r="I858" s="100"/>
      <c r="J858" s="100"/>
      <c r="K858" s="100"/>
      <c r="L858" s="97"/>
      <c r="M858" s="188"/>
      <c r="N858" s="189"/>
      <c r="O858" s="190"/>
      <c r="P858" s="190"/>
      <c r="Q858" s="190"/>
      <c r="R858" s="190"/>
      <c r="S858" s="190"/>
      <c r="T858" s="191"/>
      <c r="U858" s="100"/>
      <c r="V858" s="100"/>
      <c r="W858" s="100"/>
      <c r="X858" s="100"/>
      <c r="Y858" s="100"/>
      <c r="Z858" s="100"/>
      <c r="AA858" s="100"/>
      <c r="AB858" s="100"/>
      <c r="AC858" s="100"/>
      <c r="AD858" s="100"/>
      <c r="AE858" s="100"/>
      <c r="AT858" s="88" t="s">
        <v>221</v>
      </c>
      <c r="AU858" s="88" t="s">
        <v>82</v>
      </c>
    </row>
    <row r="859" spans="1:65" s="192" customFormat="1" x14ac:dyDescent="0.2">
      <c r="B859" s="193"/>
      <c r="D859" s="186" t="s">
        <v>131</v>
      </c>
      <c r="E859" s="194" t="s">
        <v>1</v>
      </c>
      <c r="F859" s="195" t="s">
        <v>2325</v>
      </c>
      <c r="H859" s="196">
        <v>597.63</v>
      </c>
      <c r="L859" s="193"/>
      <c r="M859" s="197"/>
      <c r="N859" s="198"/>
      <c r="O859" s="198"/>
      <c r="P859" s="198"/>
      <c r="Q859" s="198"/>
      <c r="R859" s="198"/>
      <c r="S859" s="198"/>
      <c r="T859" s="199"/>
      <c r="AT859" s="194" t="s">
        <v>131</v>
      </c>
      <c r="AU859" s="194" t="s">
        <v>82</v>
      </c>
      <c r="AV859" s="192" t="s">
        <v>82</v>
      </c>
      <c r="AW859" s="192" t="s">
        <v>28</v>
      </c>
      <c r="AX859" s="192" t="s">
        <v>72</v>
      </c>
      <c r="AY859" s="194" t="s">
        <v>124</v>
      </c>
    </row>
    <row r="860" spans="1:65" s="192" customFormat="1" x14ac:dyDescent="0.2">
      <c r="B860" s="193"/>
      <c r="D860" s="186" t="s">
        <v>131</v>
      </c>
      <c r="E860" s="194" t="s">
        <v>1</v>
      </c>
      <c r="F860" s="195" t="s">
        <v>2326</v>
      </c>
      <c r="H860" s="196">
        <v>971.2</v>
      </c>
      <c r="L860" s="193"/>
      <c r="M860" s="197"/>
      <c r="N860" s="198"/>
      <c r="O860" s="198"/>
      <c r="P860" s="198"/>
      <c r="Q860" s="198"/>
      <c r="R860" s="198"/>
      <c r="S860" s="198"/>
      <c r="T860" s="199"/>
      <c r="AT860" s="194" t="s">
        <v>131</v>
      </c>
      <c r="AU860" s="194" t="s">
        <v>82</v>
      </c>
      <c r="AV860" s="192" t="s">
        <v>82</v>
      </c>
      <c r="AW860" s="192" t="s">
        <v>28</v>
      </c>
      <c r="AX860" s="192" t="s">
        <v>72</v>
      </c>
      <c r="AY860" s="194" t="s">
        <v>124</v>
      </c>
    </row>
    <row r="861" spans="1:65" s="210" customFormat="1" x14ac:dyDescent="0.2">
      <c r="B861" s="211"/>
      <c r="D861" s="186" t="s">
        <v>131</v>
      </c>
      <c r="E861" s="212" t="s">
        <v>1</v>
      </c>
      <c r="F861" s="213" t="s">
        <v>140</v>
      </c>
      <c r="H861" s="214">
        <v>1568.83</v>
      </c>
      <c r="L861" s="211"/>
      <c r="M861" s="215"/>
      <c r="N861" s="216"/>
      <c r="O861" s="216"/>
      <c r="P861" s="216"/>
      <c r="Q861" s="216"/>
      <c r="R861" s="216"/>
      <c r="S861" s="216"/>
      <c r="T861" s="217"/>
      <c r="AT861" s="212" t="s">
        <v>131</v>
      </c>
      <c r="AU861" s="212" t="s">
        <v>82</v>
      </c>
      <c r="AV861" s="210" t="s">
        <v>129</v>
      </c>
      <c r="AW861" s="210" t="s">
        <v>28</v>
      </c>
      <c r="AX861" s="210" t="s">
        <v>80</v>
      </c>
      <c r="AY861" s="212" t="s">
        <v>124</v>
      </c>
    </row>
    <row r="862" spans="1:65" s="162" customFormat="1" ht="22.95" customHeight="1" x14ac:dyDescent="0.25">
      <c r="B862" s="163"/>
      <c r="D862" s="164" t="s">
        <v>71</v>
      </c>
      <c r="E862" s="208" t="s">
        <v>178</v>
      </c>
      <c r="F862" s="208" t="s">
        <v>2327</v>
      </c>
      <c r="J862" s="209">
        <f>BK862</f>
        <v>0</v>
      </c>
      <c r="L862" s="163"/>
      <c r="M862" s="167"/>
      <c r="N862" s="168"/>
      <c r="O862" s="168"/>
      <c r="P862" s="169">
        <f>SUM(P863:P890)</f>
        <v>270.28052500000001</v>
      </c>
      <c r="Q862" s="168"/>
      <c r="R862" s="169">
        <f>SUM(R863:R890)</f>
        <v>7.3077179999999995</v>
      </c>
      <c r="S862" s="168"/>
      <c r="T862" s="170">
        <f>SUM(T863:T890)</f>
        <v>0</v>
      </c>
      <c r="AR862" s="164" t="s">
        <v>80</v>
      </c>
      <c r="AT862" s="171" t="s">
        <v>71</v>
      </c>
      <c r="AU862" s="171" t="s">
        <v>80</v>
      </c>
      <c r="AY862" s="164" t="s">
        <v>124</v>
      </c>
      <c r="BK862" s="172">
        <f>SUM(BK863:BK890)</f>
        <v>0</v>
      </c>
    </row>
    <row r="863" spans="1:65" s="99" customFormat="1" ht="21.75" customHeight="1" x14ac:dyDescent="0.2">
      <c r="A863" s="100"/>
      <c r="B863" s="97"/>
      <c r="C863" s="173" t="s">
        <v>1392</v>
      </c>
      <c r="D863" s="173" t="s">
        <v>125</v>
      </c>
      <c r="E863" s="174" t="s">
        <v>1249</v>
      </c>
      <c r="F863" s="175" t="s">
        <v>1250</v>
      </c>
      <c r="G863" s="176" t="s">
        <v>128</v>
      </c>
      <c r="H863" s="177">
        <v>1157.2149999999999</v>
      </c>
      <c r="I863" s="86">
        <v>0</v>
      </c>
      <c r="J863" s="178">
        <f>ROUND(I863*H863,2)</f>
        <v>0</v>
      </c>
      <c r="K863" s="179"/>
      <c r="L863" s="97"/>
      <c r="M863" s="180" t="s">
        <v>1</v>
      </c>
      <c r="N863" s="181" t="s">
        <v>37</v>
      </c>
      <c r="O863" s="182">
        <v>0.09</v>
      </c>
      <c r="P863" s="182">
        <f>O863*H863</f>
        <v>104.14934999999998</v>
      </c>
      <c r="Q863" s="182">
        <v>0</v>
      </c>
      <c r="R863" s="182">
        <f>Q863*H863</f>
        <v>0</v>
      </c>
      <c r="S863" s="182">
        <v>0</v>
      </c>
      <c r="T863" s="183">
        <f>S863*H863</f>
        <v>0</v>
      </c>
      <c r="U863" s="100"/>
      <c r="V863" s="100"/>
      <c r="W863" s="100"/>
      <c r="X863" s="100"/>
      <c r="Y863" s="100"/>
      <c r="Z863" s="100"/>
      <c r="AA863" s="100"/>
      <c r="AB863" s="100"/>
      <c r="AC863" s="100"/>
      <c r="AD863" s="100"/>
      <c r="AE863" s="100"/>
      <c r="AR863" s="184" t="s">
        <v>129</v>
      </c>
      <c r="AT863" s="184" t="s">
        <v>125</v>
      </c>
      <c r="AU863" s="184" t="s">
        <v>82</v>
      </c>
      <c r="AY863" s="88" t="s">
        <v>124</v>
      </c>
      <c r="BE863" s="185">
        <f>IF(N863="základní",J863,0)</f>
        <v>0</v>
      </c>
      <c r="BF863" s="185">
        <f>IF(N863="snížená",J863,0)</f>
        <v>0</v>
      </c>
      <c r="BG863" s="185">
        <f>IF(N863="zákl. přenesená",J863,0)</f>
        <v>0</v>
      </c>
      <c r="BH863" s="185">
        <f>IF(N863="sníž. přenesená",J863,0)</f>
        <v>0</v>
      </c>
      <c r="BI863" s="185">
        <f>IF(N863="nulová",J863,0)</f>
        <v>0</v>
      </c>
      <c r="BJ863" s="88" t="s">
        <v>80</v>
      </c>
      <c r="BK863" s="185">
        <f>ROUND(I863*H863,2)</f>
        <v>0</v>
      </c>
      <c r="BL863" s="88" t="s">
        <v>129</v>
      </c>
      <c r="BM863" s="184" t="s">
        <v>2328</v>
      </c>
    </row>
    <row r="864" spans="1:65" s="192" customFormat="1" x14ac:dyDescent="0.2">
      <c r="B864" s="193"/>
      <c r="D864" s="186" t="s">
        <v>131</v>
      </c>
      <c r="E864" s="194" t="s">
        <v>1</v>
      </c>
      <c r="F864" s="195" t="s">
        <v>2329</v>
      </c>
      <c r="H864" s="196">
        <v>8.4</v>
      </c>
      <c r="L864" s="193"/>
      <c r="M864" s="197"/>
      <c r="N864" s="198"/>
      <c r="O864" s="198"/>
      <c r="P864" s="198"/>
      <c r="Q864" s="198"/>
      <c r="R864" s="198"/>
      <c r="S864" s="198"/>
      <c r="T864" s="199"/>
      <c r="AT864" s="194" t="s">
        <v>131</v>
      </c>
      <c r="AU864" s="194" t="s">
        <v>82</v>
      </c>
      <c r="AV864" s="192" t="s">
        <v>82</v>
      </c>
      <c r="AW864" s="192" t="s">
        <v>28</v>
      </c>
      <c r="AX864" s="192" t="s">
        <v>72</v>
      </c>
      <c r="AY864" s="194" t="s">
        <v>124</v>
      </c>
    </row>
    <row r="865" spans="1:65" s="192" customFormat="1" x14ac:dyDescent="0.2">
      <c r="B865" s="193"/>
      <c r="D865" s="186" t="s">
        <v>131</v>
      </c>
      <c r="E865" s="194" t="s">
        <v>1</v>
      </c>
      <c r="F865" s="195" t="s">
        <v>2330</v>
      </c>
      <c r="H865" s="196">
        <v>54.755000000000003</v>
      </c>
      <c r="L865" s="193"/>
      <c r="M865" s="197"/>
      <c r="N865" s="198"/>
      <c r="O865" s="198"/>
      <c r="P865" s="198"/>
      <c r="Q865" s="198"/>
      <c r="R865" s="198"/>
      <c r="S865" s="198"/>
      <c r="T865" s="199"/>
      <c r="AT865" s="194" t="s">
        <v>131</v>
      </c>
      <c r="AU865" s="194" t="s">
        <v>82</v>
      </c>
      <c r="AV865" s="192" t="s">
        <v>82</v>
      </c>
      <c r="AW865" s="192" t="s">
        <v>28</v>
      </c>
      <c r="AX865" s="192" t="s">
        <v>72</v>
      </c>
      <c r="AY865" s="194" t="s">
        <v>124</v>
      </c>
    </row>
    <row r="866" spans="1:65" s="192" customFormat="1" x14ac:dyDescent="0.2">
      <c r="B866" s="193"/>
      <c r="D866" s="186" t="s">
        <v>131</v>
      </c>
      <c r="E866" s="194" t="s">
        <v>1</v>
      </c>
      <c r="F866" s="195" t="s">
        <v>2331</v>
      </c>
      <c r="H866" s="196">
        <v>6.63</v>
      </c>
      <c r="L866" s="193"/>
      <c r="M866" s="197"/>
      <c r="N866" s="198"/>
      <c r="O866" s="198"/>
      <c r="P866" s="198"/>
      <c r="Q866" s="198"/>
      <c r="R866" s="198"/>
      <c r="S866" s="198"/>
      <c r="T866" s="199"/>
      <c r="AT866" s="194" t="s">
        <v>131</v>
      </c>
      <c r="AU866" s="194" t="s">
        <v>82</v>
      </c>
      <c r="AV866" s="192" t="s">
        <v>82</v>
      </c>
      <c r="AW866" s="192" t="s">
        <v>28</v>
      </c>
      <c r="AX866" s="192" t="s">
        <v>72</v>
      </c>
      <c r="AY866" s="194" t="s">
        <v>124</v>
      </c>
    </row>
    <row r="867" spans="1:65" s="192" customFormat="1" ht="20.399999999999999" x14ac:dyDescent="0.2">
      <c r="B867" s="193"/>
      <c r="D867" s="186" t="s">
        <v>131</v>
      </c>
      <c r="E867" s="194" t="s">
        <v>1</v>
      </c>
      <c r="F867" s="195" t="s">
        <v>2332</v>
      </c>
      <c r="H867" s="196">
        <v>1014.45</v>
      </c>
      <c r="L867" s="193"/>
      <c r="M867" s="197"/>
      <c r="N867" s="198"/>
      <c r="O867" s="198"/>
      <c r="P867" s="198"/>
      <c r="Q867" s="198"/>
      <c r="R867" s="198"/>
      <c r="S867" s="198"/>
      <c r="T867" s="199"/>
      <c r="AT867" s="194" t="s">
        <v>131</v>
      </c>
      <c r="AU867" s="194" t="s">
        <v>82</v>
      </c>
      <c r="AV867" s="192" t="s">
        <v>82</v>
      </c>
      <c r="AW867" s="192" t="s">
        <v>28</v>
      </c>
      <c r="AX867" s="192" t="s">
        <v>72</v>
      </c>
      <c r="AY867" s="194" t="s">
        <v>124</v>
      </c>
    </row>
    <row r="868" spans="1:65" s="192" customFormat="1" x14ac:dyDescent="0.2">
      <c r="B868" s="193"/>
      <c r="D868" s="186" t="s">
        <v>131</v>
      </c>
      <c r="E868" s="194" t="s">
        <v>1</v>
      </c>
      <c r="F868" s="195" t="s">
        <v>2333</v>
      </c>
      <c r="H868" s="196">
        <v>25.68</v>
      </c>
      <c r="L868" s="193"/>
      <c r="M868" s="197"/>
      <c r="N868" s="198"/>
      <c r="O868" s="198"/>
      <c r="P868" s="198"/>
      <c r="Q868" s="198"/>
      <c r="R868" s="198"/>
      <c r="S868" s="198"/>
      <c r="T868" s="199"/>
      <c r="AT868" s="194" t="s">
        <v>131</v>
      </c>
      <c r="AU868" s="194" t="s">
        <v>82</v>
      </c>
      <c r="AV868" s="192" t="s">
        <v>82</v>
      </c>
      <c r="AW868" s="192" t="s">
        <v>28</v>
      </c>
      <c r="AX868" s="192" t="s">
        <v>72</v>
      </c>
      <c r="AY868" s="194" t="s">
        <v>124</v>
      </c>
    </row>
    <row r="869" spans="1:65" s="192" customFormat="1" x14ac:dyDescent="0.2">
      <c r="B869" s="193"/>
      <c r="D869" s="186" t="s">
        <v>131</v>
      </c>
      <c r="E869" s="194" t="s">
        <v>1</v>
      </c>
      <c r="F869" s="195" t="s">
        <v>2334</v>
      </c>
      <c r="H869" s="196">
        <v>47.3</v>
      </c>
      <c r="L869" s="193"/>
      <c r="M869" s="197"/>
      <c r="N869" s="198"/>
      <c r="O869" s="198"/>
      <c r="P869" s="198"/>
      <c r="Q869" s="198"/>
      <c r="R869" s="198"/>
      <c r="S869" s="198"/>
      <c r="T869" s="199"/>
      <c r="AT869" s="194" t="s">
        <v>131</v>
      </c>
      <c r="AU869" s="194" t="s">
        <v>82</v>
      </c>
      <c r="AV869" s="192" t="s">
        <v>82</v>
      </c>
      <c r="AW869" s="192" t="s">
        <v>28</v>
      </c>
      <c r="AX869" s="192" t="s">
        <v>72</v>
      </c>
      <c r="AY869" s="194" t="s">
        <v>124</v>
      </c>
    </row>
    <row r="870" spans="1:65" s="210" customFormat="1" x14ac:dyDescent="0.2">
      <c r="B870" s="211"/>
      <c r="D870" s="186" t="s">
        <v>131</v>
      </c>
      <c r="E870" s="212" t="s">
        <v>1</v>
      </c>
      <c r="F870" s="213" t="s">
        <v>140</v>
      </c>
      <c r="H870" s="214">
        <v>1157.2150000000001</v>
      </c>
      <c r="L870" s="211"/>
      <c r="M870" s="215"/>
      <c r="N870" s="216"/>
      <c r="O870" s="216"/>
      <c r="P870" s="216"/>
      <c r="Q870" s="216"/>
      <c r="R870" s="216"/>
      <c r="S870" s="216"/>
      <c r="T870" s="217"/>
      <c r="AT870" s="212" t="s">
        <v>131</v>
      </c>
      <c r="AU870" s="212" t="s">
        <v>82</v>
      </c>
      <c r="AV870" s="210" t="s">
        <v>129</v>
      </c>
      <c r="AW870" s="210" t="s">
        <v>28</v>
      </c>
      <c r="AX870" s="210" t="s">
        <v>80</v>
      </c>
      <c r="AY870" s="212" t="s">
        <v>124</v>
      </c>
    </row>
    <row r="871" spans="1:65" s="99" customFormat="1" ht="16.5" customHeight="1" x14ac:dyDescent="0.2">
      <c r="A871" s="100"/>
      <c r="B871" s="97"/>
      <c r="C871" s="173" t="s">
        <v>1398</v>
      </c>
      <c r="D871" s="173" t="s">
        <v>125</v>
      </c>
      <c r="E871" s="174" t="s">
        <v>1255</v>
      </c>
      <c r="F871" s="175" t="s">
        <v>1256</v>
      </c>
      <c r="G871" s="176" t="s">
        <v>128</v>
      </c>
      <c r="H871" s="177">
        <v>1157.2149999999999</v>
      </c>
      <c r="I871" s="86">
        <v>0</v>
      </c>
      <c r="J871" s="178">
        <f>ROUND(I871*H871,2)</f>
        <v>0</v>
      </c>
      <c r="K871" s="179"/>
      <c r="L871" s="97"/>
      <c r="M871" s="180" t="s">
        <v>1</v>
      </c>
      <c r="N871" s="181" t="s">
        <v>37</v>
      </c>
      <c r="O871" s="182">
        <v>5.5E-2</v>
      </c>
      <c r="P871" s="182">
        <f>O871*H871</f>
        <v>63.646824999999993</v>
      </c>
      <c r="Q871" s="182">
        <v>0</v>
      </c>
      <c r="R871" s="182">
        <f>Q871*H871</f>
        <v>0</v>
      </c>
      <c r="S871" s="182">
        <v>0</v>
      </c>
      <c r="T871" s="183">
        <f>S871*H871</f>
        <v>0</v>
      </c>
      <c r="U871" s="100"/>
      <c r="V871" s="100"/>
      <c r="W871" s="100"/>
      <c r="X871" s="100"/>
      <c r="Y871" s="100"/>
      <c r="Z871" s="100"/>
      <c r="AA871" s="100"/>
      <c r="AB871" s="100"/>
      <c r="AC871" s="100"/>
      <c r="AD871" s="100"/>
      <c r="AE871" s="100"/>
      <c r="AR871" s="184" t="s">
        <v>129</v>
      </c>
      <c r="AT871" s="184" t="s">
        <v>125</v>
      </c>
      <c r="AU871" s="184" t="s">
        <v>82</v>
      </c>
      <c r="AY871" s="88" t="s">
        <v>124</v>
      </c>
      <c r="BE871" s="185">
        <f>IF(N871="základní",J871,0)</f>
        <v>0</v>
      </c>
      <c r="BF871" s="185">
        <f>IF(N871="snížená",J871,0)</f>
        <v>0</v>
      </c>
      <c r="BG871" s="185">
        <f>IF(N871="zákl. přenesená",J871,0)</f>
        <v>0</v>
      </c>
      <c r="BH871" s="185">
        <f>IF(N871="sníž. přenesená",J871,0)</f>
        <v>0</v>
      </c>
      <c r="BI871" s="185">
        <f>IF(N871="nulová",J871,0)</f>
        <v>0</v>
      </c>
      <c r="BJ871" s="88" t="s">
        <v>80</v>
      </c>
      <c r="BK871" s="185">
        <f>ROUND(I871*H871,2)</f>
        <v>0</v>
      </c>
      <c r="BL871" s="88" t="s">
        <v>129</v>
      </c>
      <c r="BM871" s="184" t="s">
        <v>2335</v>
      </c>
    </row>
    <row r="872" spans="1:65" s="192" customFormat="1" x14ac:dyDescent="0.2">
      <c r="B872" s="193"/>
      <c r="D872" s="186" t="s">
        <v>131</v>
      </c>
      <c r="E872" s="194" t="s">
        <v>1</v>
      </c>
      <c r="F872" s="195" t="s">
        <v>2329</v>
      </c>
      <c r="H872" s="196">
        <v>8.4</v>
      </c>
      <c r="L872" s="193"/>
      <c r="M872" s="197"/>
      <c r="N872" s="198"/>
      <c r="O872" s="198"/>
      <c r="P872" s="198"/>
      <c r="Q872" s="198"/>
      <c r="R872" s="198"/>
      <c r="S872" s="198"/>
      <c r="T872" s="199"/>
      <c r="AT872" s="194" t="s">
        <v>131</v>
      </c>
      <c r="AU872" s="194" t="s">
        <v>82</v>
      </c>
      <c r="AV872" s="192" t="s">
        <v>82</v>
      </c>
      <c r="AW872" s="192" t="s">
        <v>28</v>
      </c>
      <c r="AX872" s="192" t="s">
        <v>72</v>
      </c>
      <c r="AY872" s="194" t="s">
        <v>124</v>
      </c>
    </row>
    <row r="873" spans="1:65" s="192" customFormat="1" x14ac:dyDescent="0.2">
      <c r="B873" s="193"/>
      <c r="D873" s="186" t="s">
        <v>131</v>
      </c>
      <c r="E873" s="194" t="s">
        <v>1</v>
      </c>
      <c r="F873" s="195" t="s">
        <v>2330</v>
      </c>
      <c r="H873" s="196">
        <v>54.755000000000003</v>
      </c>
      <c r="L873" s="193"/>
      <c r="M873" s="197"/>
      <c r="N873" s="198"/>
      <c r="O873" s="198"/>
      <c r="P873" s="198"/>
      <c r="Q873" s="198"/>
      <c r="R873" s="198"/>
      <c r="S873" s="198"/>
      <c r="T873" s="199"/>
      <c r="AT873" s="194" t="s">
        <v>131</v>
      </c>
      <c r="AU873" s="194" t="s">
        <v>82</v>
      </c>
      <c r="AV873" s="192" t="s">
        <v>82</v>
      </c>
      <c r="AW873" s="192" t="s">
        <v>28</v>
      </c>
      <c r="AX873" s="192" t="s">
        <v>72</v>
      </c>
      <c r="AY873" s="194" t="s">
        <v>124</v>
      </c>
    </row>
    <row r="874" spans="1:65" s="192" customFormat="1" x14ac:dyDescent="0.2">
      <c r="B874" s="193"/>
      <c r="D874" s="186" t="s">
        <v>131</v>
      </c>
      <c r="E874" s="194" t="s">
        <v>1</v>
      </c>
      <c r="F874" s="195" t="s">
        <v>2331</v>
      </c>
      <c r="H874" s="196">
        <v>6.63</v>
      </c>
      <c r="L874" s="193"/>
      <c r="M874" s="197"/>
      <c r="N874" s="198"/>
      <c r="O874" s="198"/>
      <c r="P874" s="198"/>
      <c r="Q874" s="198"/>
      <c r="R874" s="198"/>
      <c r="S874" s="198"/>
      <c r="T874" s="199"/>
      <c r="AT874" s="194" t="s">
        <v>131</v>
      </c>
      <c r="AU874" s="194" t="s">
        <v>82</v>
      </c>
      <c r="AV874" s="192" t="s">
        <v>82</v>
      </c>
      <c r="AW874" s="192" t="s">
        <v>28</v>
      </c>
      <c r="AX874" s="192" t="s">
        <v>72</v>
      </c>
      <c r="AY874" s="194" t="s">
        <v>124</v>
      </c>
    </row>
    <row r="875" spans="1:65" s="192" customFormat="1" ht="20.399999999999999" x14ac:dyDescent="0.2">
      <c r="B875" s="193"/>
      <c r="D875" s="186" t="s">
        <v>131</v>
      </c>
      <c r="E875" s="194" t="s">
        <v>1</v>
      </c>
      <c r="F875" s="195" t="s">
        <v>2332</v>
      </c>
      <c r="H875" s="196">
        <v>1014.45</v>
      </c>
      <c r="L875" s="193"/>
      <c r="M875" s="197"/>
      <c r="N875" s="198"/>
      <c r="O875" s="198"/>
      <c r="P875" s="198"/>
      <c r="Q875" s="198"/>
      <c r="R875" s="198"/>
      <c r="S875" s="198"/>
      <c r="T875" s="199"/>
      <c r="AT875" s="194" t="s">
        <v>131</v>
      </c>
      <c r="AU875" s="194" t="s">
        <v>82</v>
      </c>
      <c r="AV875" s="192" t="s">
        <v>82</v>
      </c>
      <c r="AW875" s="192" t="s">
        <v>28</v>
      </c>
      <c r="AX875" s="192" t="s">
        <v>72</v>
      </c>
      <c r="AY875" s="194" t="s">
        <v>124</v>
      </c>
    </row>
    <row r="876" spans="1:65" s="192" customFormat="1" x14ac:dyDescent="0.2">
      <c r="B876" s="193"/>
      <c r="D876" s="186" t="s">
        <v>131</v>
      </c>
      <c r="E876" s="194" t="s">
        <v>1</v>
      </c>
      <c r="F876" s="195" t="s">
        <v>2333</v>
      </c>
      <c r="H876" s="196">
        <v>25.68</v>
      </c>
      <c r="L876" s="193"/>
      <c r="M876" s="197"/>
      <c r="N876" s="198"/>
      <c r="O876" s="198"/>
      <c r="P876" s="198"/>
      <c r="Q876" s="198"/>
      <c r="R876" s="198"/>
      <c r="S876" s="198"/>
      <c r="T876" s="199"/>
      <c r="AT876" s="194" t="s">
        <v>131</v>
      </c>
      <c r="AU876" s="194" t="s">
        <v>82</v>
      </c>
      <c r="AV876" s="192" t="s">
        <v>82</v>
      </c>
      <c r="AW876" s="192" t="s">
        <v>28</v>
      </c>
      <c r="AX876" s="192" t="s">
        <v>72</v>
      </c>
      <c r="AY876" s="194" t="s">
        <v>124</v>
      </c>
    </row>
    <row r="877" spans="1:65" s="192" customFormat="1" x14ac:dyDescent="0.2">
      <c r="B877" s="193"/>
      <c r="D877" s="186" t="s">
        <v>131</v>
      </c>
      <c r="E877" s="194" t="s">
        <v>1</v>
      </c>
      <c r="F877" s="195" t="s">
        <v>2334</v>
      </c>
      <c r="H877" s="196">
        <v>47.3</v>
      </c>
      <c r="L877" s="193"/>
      <c r="M877" s="197"/>
      <c r="N877" s="198"/>
      <c r="O877" s="198"/>
      <c r="P877" s="198"/>
      <c r="Q877" s="198"/>
      <c r="R877" s="198"/>
      <c r="S877" s="198"/>
      <c r="T877" s="199"/>
      <c r="AT877" s="194" t="s">
        <v>131</v>
      </c>
      <c r="AU877" s="194" t="s">
        <v>82</v>
      </c>
      <c r="AV877" s="192" t="s">
        <v>82</v>
      </c>
      <c r="AW877" s="192" t="s">
        <v>28</v>
      </c>
      <c r="AX877" s="192" t="s">
        <v>72</v>
      </c>
      <c r="AY877" s="194" t="s">
        <v>124</v>
      </c>
    </row>
    <row r="878" spans="1:65" s="210" customFormat="1" x14ac:dyDescent="0.2">
      <c r="B878" s="211"/>
      <c r="D878" s="186" t="s">
        <v>131</v>
      </c>
      <c r="E878" s="212" t="s">
        <v>1</v>
      </c>
      <c r="F878" s="213" t="s">
        <v>140</v>
      </c>
      <c r="H878" s="214">
        <v>1157.2150000000001</v>
      </c>
      <c r="L878" s="211"/>
      <c r="M878" s="215"/>
      <c r="N878" s="216"/>
      <c r="O878" s="216"/>
      <c r="P878" s="216"/>
      <c r="Q878" s="216"/>
      <c r="R878" s="216"/>
      <c r="S878" s="216"/>
      <c r="T878" s="217"/>
      <c r="AT878" s="212" t="s">
        <v>131</v>
      </c>
      <c r="AU878" s="212" t="s">
        <v>82</v>
      </c>
      <c r="AV878" s="210" t="s">
        <v>129</v>
      </c>
      <c r="AW878" s="210" t="s">
        <v>28</v>
      </c>
      <c r="AX878" s="210" t="s">
        <v>80</v>
      </c>
      <c r="AY878" s="212" t="s">
        <v>124</v>
      </c>
    </row>
    <row r="879" spans="1:65" s="99" customFormat="1" ht="16.5" customHeight="1" x14ac:dyDescent="0.2">
      <c r="A879" s="100"/>
      <c r="B879" s="97"/>
      <c r="C879" s="218" t="s">
        <v>1403</v>
      </c>
      <c r="D879" s="218" t="s">
        <v>467</v>
      </c>
      <c r="E879" s="219" t="s">
        <v>1259</v>
      </c>
      <c r="F879" s="220" t="s">
        <v>1260</v>
      </c>
      <c r="G879" s="221" t="s">
        <v>181</v>
      </c>
      <c r="H879" s="222">
        <v>34.716000000000001</v>
      </c>
      <c r="I879" s="231">
        <v>0</v>
      </c>
      <c r="J879" s="223">
        <f>ROUND(I879*H879,2)</f>
        <v>0</v>
      </c>
      <c r="K879" s="224"/>
      <c r="L879" s="225"/>
      <c r="M879" s="226" t="s">
        <v>1</v>
      </c>
      <c r="N879" s="227" t="s">
        <v>37</v>
      </c>
      <c r="O879" s="182">
        <v>0</v>
      </c>
      <c r="P879" s="182">
        <f>O879*H879</f>
        <v>0</v>
      </c>
      <c r="Q879" s="182">
        <v>0.21</v>
      </c>
      <c r="R879" s="182">
        <f>Q879*H879</f>
        <v>7.2903599999999997</v>
      </c>
      <c r="S879" s="182">
        <v>0</v>
      </c>
      <c r="T879" s="183">
        <f>S879*H879</f>
        <v>0</v>
      </c>
      <c r="U879" s="100"/>
      <c r="V879" s="100"/>
      <c r="W879" s="100"/>
      <c r="X879" s="100"/>
      <c r="Y879" s="100"/>
      <c r="Z879" s="100"/>
      <c r="AA879" s="100"/>
      <c r="AB879" s="100"/>
      <c r="AC879" s="100"/>
      <c r="AD879" s="100"/>
      <c r="AE879" s="100"/>
      <c r="AR879" s="184" t="s">
        <v>178</v>
      </c>
      <c r="AT879" s="184" t="s">
        <v>467</v>
      </c>
      <c r="AU879" s="184" t="s">
        <v>82</v>
      </c>
      <c r="AY879" s="88" t="s">
        <v>124</v>
      </c>
      <c r="BE879" s="185">
        <f>IF(N879="základní",J879,0)</f>
        <v>0</v>
      </c>
      <c r="BF879" s="185">
        <f>IF(N879="snížená",J879,0)</f>
        <v>0</v>
      </c>
      <c r="BG879" s="185">
        <f>IF(N879="zákl. přenesená",J879,0)</f>
        <v>0</v>
      </c>
      <c r="BH879" s="185">
        <f>IF(N879="sníž. přenesená",J879,0)</f>
        <v>0</v>
      </c>
      <c r="BI879" s="185">
        <f>IF(N879="nulová",J879,0)</f>
        <v>0</v>
      </c>
      <c r="BJ879" s="88" t="s">
        <v>80</v>
      </c>
      <c r="BK879" s="185">
        <f>ROUND(I879*H879,2)</f>
        <v>0</v>
      </c>
      <c r="BL879" s="88" t="s">
        <v>129</v>
      </c>
      <c r="BM879" s="184" t="s">
        <v>2336</v>
      </c>
    </row>
    <row r="880" spans="1:65" s="192" customFormat="1" x14ac:dyDescent="0.2">
      <c r="B880" s="193"/>
      <c r="D880" s="186" t="s">
        <v>131</v>
      </c>
      <c r="F880" s="195" t="s">
        <v>2337</v>
      </c>
      <c r="H880" s="196">
        <v>34.716000000000001</v>
      </c>
      <c r="L880" s="193"/>
      <c r="M880" s="197"/>
      <c r="N880" s="198"/>
      <c r="O880" s="198"/>
      <c r="P880" s="198"/>
      <c r="Q880" s="198"/>
      <c r="R880" s="198"/>
      <c r="S880" s="198"/>
      <c r="T880" s="199"/>
      <c r="AT880" s="194" t="s">
        <v>131</v>
      </c>
      <c r="AU880" s="194" t="s">
        <v>82</v>
      </c>
      <c r="AV880" s="192" t="s">
        <v>82</v>
      </c>
      <c r="AW880" s="192" t="s">
        <v>3</v>
      </c>
      <c r="AX880" s="192" t="s">
        <v>80</v>
      </c>
      <c r="AY880" s="194" t="s">
        <v>124</v>
      </c>
    </row>
    <row r="881" spans="1:65" s="99" customFormat="1" ht="21.75" customHeight="1" x14ac:dyDescent="0.2">
      <c r="A881" s="100"/>
      <c r="B881" s="97"/>
      <c r="C881" s="173" t="s">
        <v>2338</v>
      </c>
      <c r="D881" s="173" t="s">
        <v>125</v>
      </c>
      <c r="E881" s="174" t="s">
        <v>1264</v>
      </c>
      <c r="F881" s="175" t="s">
        <v>1265</v>
      </c>
      <c r="G881" s="176" t="s">
        <v>128</v>
      </c>
      <c r="H881" s="177">
        <v>1157.2149999999999</v>
      </c>
      <c r="I881" s="86">
        <v>0</v>
      </c>
      <c r="J881" s="178">
        <f>ROUND(I881*H881,2)</f>
        <v>0</v>
      </c>
      <c r="K881" s="179"/>
      <c r="L881" s="97"/>
      <c r="M881" s="180" t="s">
        <v>1</v>
      </c>
      <c r="N881" s="181" t="s">
        <v>37</v>
      </c>
      <c r="O881" s="182">
        <v>5.8000000000000003E-2</v>
      </c>
      <c r="P881" s="182">
        <f>O881*H881</f>
        <v>67.118470000000002</v>
      </c>
      <c r="Q881" s="182">
        <v>0</v>
      </c>
      <c r="R881" s="182">
        <f>Q881*H881</f>
        <v>0</v>
      </c>
      <c r="S881" s="182">
        <v>0</v>
      </c>
      <c r="T881" s="183">
        <f>S881*H881</f>
        <v>0</v>
      </c>
      <c r="U881" s="100"/>
      <c r="V881" s="100"/>
      <c r="W881" s="100"/>
      <c r="X881" s="100"/>
      <c r="Y881" s="100"/>
      <c r="Z881" s="100"/>
      <c r="AA881" s="100"/>
      <c r="AB881" s="100"/>
      <c r="AC881" s="100"/>
      <c r="AD881" s="100"/>
      <c r="AE881" s="100"/>
      <c r="AR881" s="184" t="s">
        <v>129</v>
      </c>
      <c r="AT881" s="184" t="s">
        <v>125</v>
      </c>
      <c r="AU881" s="184" t="s">
        <v>82</v>
      </c>
      <c r="AY881" s="88" t="s">
        <v>124</v>
      </c>
      <c r="BE881" s="185">
        <f>IF(N881="základní",J881,0)</f>
        <v>0</v>
      </c>
      <c r="BF881" s="185">
        <f>IF(N881="snížená",J881,0)</f>
        <v>0</v>
      </c>
      <c r="BG881" s="185">
        <f>IF(N881="zákl. přenesená",J881,0)</f>
        <v>0</v>
      </c>
      <c r="BH881" s="185">
        <f>IF(N881="sníž. přenesená",J881,0)</f>
        <v>0</v>
      </c>
      <c r="BI881" s="185">
        <f>IF(N881="nulová",J881,0)</f>
        <v>0</v>
      </c>
      <c r="BJ881" s="88" t="s">
        <v>80</v>
      </c>
      <c r="BK881" s="185">
        <f>ROUND(I881*H881,2)</f>
        <v>0</v>
      </c>
      <c r="BL881" s="88" t="s">
        <v>129</v>
      </c>
      <c r="BM881" s="184" t="s">
        <v>2339</v>
      </c>
    </row>
    <row r="882" spans="1:65" s="192" customFormat="1" x14ac:dyDescent="0.2">
      <c r="B882" s="193"/>
      <c r="D882" s="186" t="s">
        <v>131</v>
      </c>
      <c r="E882" s="194" t="s">
        <v>1</v>
      </c>
      <c r="F882" s="195" t="s">
        <v>2340</v>
      </c>
      <c r="H882" s="196">
        <v>1157.2149999999999</v>
      </c>
      <c r="L882" s="193"/>
      <c r="M882" s="197"/>
      <c r="N882" s="198"/>
      <c r="O882" s="198"/>
      <c r="P882" s="198"/>
      <c r="Q882" s="198"/>
      <c r="R882" s="198"/>
      <c r="S882" s="198"/>
      <c r="T882" s="199"/>
      <c r="AT882" s="194" t="s">
        <v>131</v>
      </c>
      <c r="AU882" s="194" t="s">
        <v>82</v>
      </c>
      <c r="AV882" s="192" t="s">
        <v>82</v>
      </c>
      <c r="AW882" s="192" t="s">
        <v>28</v>
      </c>
      <c r="AX882" s="192" t="s">
        <v>80</v>
      </c>
      <c r="AY882" s="194" t="s">
        <v>124</v>
      </c>
    </row>
    <row r="883" spans="1:65" s="99" customFormat="1" ht="16.5" customHeight="1" x14ac:dyDescent="0.2">
      <c r="A883" s="100"/>
      <c r="B883" s="97"/>
      <c r="C883" s="218" t="s">
        <v>2341</v>
      </c>
      <c r="D883" s="218" t="s">
        <v>467</v>
      </c>
      <c r="E883" s="219" t="s">
        <v>1268</v>
      </c>
      <c r="F883" s="220" t="s">
        <v>1269</v>
      </c>
      <c r="G883" s="221" t="s">
        <v>601</v>
      </c>
      <c r="H883" s="222">
        <v>17.358000000000001</v>
      </c>
      <c r="I883" s="231">
        <v>0</v>
      </c>
      <c r="J883" s="223">
        <f>ROUND(I883*H883,2)</f>
        <v>0</v>
      </c>
      <c r="K883" s="224"/>
      <c r="L883" s="225"/>
      <c r="M883" s="226" t="s">
        <v>1</v>
      </c>
      <c r="N883" s="227" t="s">
        <v>37</v>
      </c>
      <c r="O883" s="182">
        <v>0</v>
      </c>
      <c r="P883" s="182">
        <f>O883*H883</f>
        <v>0</v>
      </c>
      <c r="Q883" s="182">
        <v>1E-3</v>
      </c>
      <c r="R883" s="182">
        <f>Q883*H883</f>
        <v>1.7358000000000002E-2</v>
      </c>
      <c r="S883" s="182">
        <v>0</v>
      </c>
      <c r="T883" s="183">
        <f>S883*H883</f>
        <v>0</v>
      </c>
      <c r="U883" s="100"/>
      <c r="V883" s="100"/>
      <c r="W883" s="100"/>
      <c r="X883" s="100"/>
      <c r="Y883" s="100"/>
      <c r="Z883" s="100"/>
      <c r="AA883" s="100"/>
      <c r="AB883" s="100"/>
      <c r="AC883" s="100"/>
      <c r="AD883" s="100"/>
      <c r="AE883" s="100"/>
      <c r="AR883" s="184" t="s">
        <v>178</v>
      </c>
      <c r="AT883" s="184" t="s">
        <v>467</v>
      </c>
      <c r="AU883" s="184" t="s">
        <v>82</v>
      </c>
      <c r="AY883" s="88" t="s">
        <v>124</v>
      </c>
      <c r="BE883" s="185">
        <f>IF(N883="základní",J883,0)</f>
        <v>0</v>
      </c>
      <c r="BF883" s="185">
        <f>IF(N883="snížená",J883,0)</f>
        <v>0</v>
      </c>
      <c r="BG883" s="185">
        <f>IF(N883="zákl. přenesená",J883,0)</f>
        <v>0</v>
      </c>
      <c r="BH883" s="185">
        <f>IF(N883="sníž. přenesená",J883,0)</f>
        <v>0</v>
      </c>
      <c r="BI883" s="185">
        <f>IF(N883="nulová",J883,0)</f>
        <v>0</v>
      </c>
      <c r="BJ883" s="88" t="s">
        <v>80</v>
      </c>
      <c r="BK883" s="185">
        <f>ROUND(I883*H883,2)</f>
        <v>0</v>
      </c>
      <c r="BL883" s="88" t="s">
        <v>129</v>
      </c>
      <c r="BM883" s="184" t="s">
        <v>2342</v>
      </c>
    </row>
    <row r="884" spans="1:65" s="192" customFormat="1" x14ac:dyDescent="0.2">
      <c r="B884" s="193"/>
      <c r="D884" s="186" t="s">
        <v>131</v>
      </c>
      <c r="F884" s="195" t="s">
        <v>2343</v>
      </c>
      <c r="H884" s="196">
        <v>17.358000000000001</v>
      </c>
      <c r="L884" s="193"/>
      <c r="M884" s="197"/>
      <c r="N884" s="198"/>
      <c r="O884" s="198"/>
      <c r="P884" s="198"/>
      <c r="Q884" s="198"/>
      <c r="R884" s="198"/>
      <c r="S884" s="198"/>
      <c r="T884" s="199"/>
      <c r="AT884" s="194" t="s">
        <v>131</v>
      </c>
      <c r="AU884" s="194" t="s">
        <v>82</v>
      </c>
      <c r="AV884" s="192" t="s">
        <v>82</v>
      </c>
      <c r="AW884" s="192" t="s">
        <v>3</v>
      </c>
      <c r="AX884" s="192" t="s">
        <v>80</v>
      </c>
      <c r="AY884" s="194" t="s">
        <v>124</v>
      </c>
    </row>
    <row r="885" spans="1:65" s="99" customFormat="1" ht="21.75" customHeight="1" x14ac:dyDescent="0.2">
      <c r="A885" s="100"/>
      <c r="B885" s="97"/>
      <c r="C885" s="173" t="s">
        <v>2344</v>
      </c>
      <c r="D885" s="173" t="s">
        <v>125</v>
      </c>
      <c r="E885" s="174" t="s">
        <v>1273</v>
      </c>
      <c r="F885" s="175" t="s">
        <v>1274</v>
      </c>
      <c r="G885" s="176" t="s">
        <v>730</v>
      </c>
      <c r="H885" s="177">
        <v>7.3070000000000004</v>
      </c>
      <c r="I885" s="86">
        <v>0</v>
      </c>
      <c r="J885" s="178">
        <f>ROUND(I885*H885,2)</f>
        <v>0</v>
      </c>
      <c r="K885" s="179"/>
      <c r="L885" s="97"/>
      <c r="M885" s="180" t="s">
        <v>1</v>
      </c>
      <c r="N885" s="181" t="s">
        <v>37</v>
      </c>
      <c r="O885" s="182">
        <v>3.53</v>
      </c>
      <c r="P885" s="182">
        <f>O885*H885</f>
        <v>25.793710000000001</v>
      </c>
      <c r="Q885" s="182">
        <v>0</v>
      </c>
      <c r="R885" s="182">
        <f>Q885*H885</f>
        <v>0</v>
      </c>
      <c r="S885" s="182">
        <v>0</v>
      </c>
      <c r="T885" s="183">
        <f>S885*H885</f>
        <v>0</v>
      </c>
      <c r="U885" s="100"/>
      <c r="V885" s="100"/>
      <c r="W885" s="100"/>
      <c r="X885" s="100"/>
      <c r="Y885" s="100"/>
      <c r="Z885" s="100"/>
      <c r="AA885" s="100"/>
      <c r="AB885" s="100"/>
      <c r="AC885" s="100"/>
      <c r="AD885" s="100"/>
      <c r="AE885" s="100"/>
      <c r="AR885" s="184" t="s">
        <v>129</v>
      </c>
      <c r="AT885" s="184" t="s">
        <v>125</v>
      </c>
      <c r="AU885" s="184" t="s">
        <v>82</v>
      </c>
      <c r="AY885" s="88" t="s">
        <v>124</v>
      </c>
      <c r="BE885" s="185">
        <f>IF(N885="základní",J885,0)</f>
        <v>0</v>
      </c>
      <c r="BF885" s="185">
        <f>IF(N885="snížená",J885,0)</f>
        <v>0</v>
      </c>
      <c r="BG885" s="185">
        <f>IF(N885="zákl. přenesená",J885,0)</f>
        <v>0</v>
      </c>
      <c r="BH885" s="185">
        <f>IF(N885="sníž. přenesená",J885,0)</f>
        <v>0</v>
      </c>
      <c r="BI885" s="185">
        <f>IF(N885="nulová",J885,0)</f>
        <v>0</v>
      </c>
      <c r="BJ885" s="88" t="s">
        <v>80</v>
      </c>
      <c r="BK885" s="185">
        <f>ROUND(I885*H885,2)</f>
        <v>0</v>
      </c>
      <c r="BL885" s="88" t="s">
        <v>129</v>
      </c>
      <c r="BM885" s="184" t="s">
        <v>2345</v>
      </c>
    </row>
    <row r="886" spans="1:65" s="192" customFormat="1" x14ac:dyDescent="0.2">
      <c r="B886" s="193"/>
      <c r="D886" s="186" t="s">
        <v>131</v>
      </c>
      <c r="E886" s="194" t="s">
        <v>1</v>
      </c>
      <c r="F886" s="195" t="s">
        <v>2346</v>
      </c>
      <c r="H886" s="196">
        <v>7.29</v>
      </c>
      <c r="L886" s="193"/>
      <c r="M886" s="197"/>
      <c r="N886" s="198"/>
      <c r="O886" s="198"/>
      <c r="P886" s="198"/>
      <c r="Q886" s="198"/>
      <c r="R886" s="198"/>
      <c r="S886" s="198"/>
      <c r="T886" s="199"/>
      <c r="AT886" s="194" t="s">
        <v>131</v>
      </c>
      <c r="AU886" s="194" t="s">
        <v>82</v>
      </c>
      <c r="AV886" s="192" t="s">
        <v>82</v>
      </c>
      <c r="AW886" s="192" t="s">
        <v>28</v>
      </c>
      <c r="AX886" s="192" t="s">
        <v>72</v>
      </c>
      <c r="AY886" s="194" t="s">
        <v>124</v>
      </c>
    </row>
    <row r="887" spans="1:65" s="192" customFormat="1" x14ac:dyDescent="0.2">
      <c r="B887" s="193"/>
      <c r="D887" s="186" t="s">
        <v>131</v>
      </c>
      <c r="E887" s="194" t="s">
        <v>1</v>
      </c>
      <c r="F887" s="195" t="s">
        <v>2347</v>
      </c>
      <c r="H887" s="196">
        <v>1.7000000000000001E-2</v>
      </c>
      <c r="L887" s="193"/>
      <c r="M887" s="197"/>
      <c r="N887" s="198"/>
      <c r="O887" s="198"/>
      <c r="P887" s="198"/>
      <c r="Q887" s="198"/>
      <c r="R887" s="198"/>
      <c r="S887" s="198"/>
      <c r="T887" s="199"/>
      <c r="AT887" s="194" t="s">
        <v>131</v>
      </c>
      <c r="AU887" s="194" t="s">
        <v>82</v>
      </c>
      <c r="AV887" s="192" t="s">
        <v>82</v>
      </c>
      <c r="AW887" s="192" t="s">
        <v>28</v>
      </c>
      <c r="AX887" s="192" t="s">
        <v>72</v>
      </c>
      <c r="AY887" s="194" t="s">
        <v>124</v>
      </c>
    </row>
    <row r="888" spans="1:65" s="210" customFormat="1" x14ac:dyDescent="0.2">
      <c r="B888" s="211"/>
      <c r="D888" s="186" t="s">
        <v>131</v>
      </c>
      <c r="E888" s="212" t="s">
        <v>1</v>
      </c>
      <c r="F888" s="213" t="s">
        <v>140</v>
      </c>
      <c r="H888" s="214">
        <v>7.3070000000000004</v>
      </c>
      <c r="L888" s="211"/>
      <c r="M888" s="215"/>
      <c r="N888" s="216"/>
      <c r="O888" s="216"/>
      <c r="P888" s="216"/>
      <c r="Q888" s="216"/>
      <c r="R888" s="216"/>
      <c r="S888" s="216"/>
      <c r="T888" s="217"/>
      <c r="AT888" s="212" t="s">
        <v>131</v>
      </c>
      <c r="AU888" s="212" t="s">
        <v>82</v>
      </c>
      <c r="AV888" s="210" t="s">
        <v>129</v>
      </c>
      <c r="AW888" s="210" t="s">
        <v>28</v>
      </c>
      <c r="AX888" s="210" t="s">
        <v>80</v>
      </c>
      <c r="AY888" s="212" t="s">
        <v>124</v>
      </c>
    </row>
    <row r="889" spans="1:65" s="99" customFormat="1" ht="21.75" customHeight="1" x14ac:dyDescent="0.2">
      <c r="A889" s="100"/>
      <c r="B889" s="97"/>
      <c r="C889" s="173" t="s">
        <v>2348</v>
      </c>
      <c r="D889" s="173" t="s">
        <v>125</v>
      </c>
      <c r="E889" s="174" t="s">
        <v>2349</v>
      </c>
      <c r="F889" s="175" t="s">
        <v>2350</v>
      </c>
      <c r="G889" s="176" t="s">
        <v>730</v>
      </c>
      <c r="H889" s="177">
        <v>7.3070000000000004</v>
      </c>
      <c r="I889" s="86">
        <v>0</v>
      </c>
      <c r="J889" s="178">
        <f>ROUND(I889*H889,2)</f>
        <v>0</v>
      </c>
      <c r="K889" s="179"/>
      <c r="L889" s="97"/>
      <c r="M889" s="180" t="s">
        <v>1</v>
      </c>
      <c r="N889" s="181" t="s">
        <v>37</v>
      </c>
      <c r="O889" s="182">
        <v>1.31</v>
      </c>
      <c r="P889" s="182">
        <f>O889*H889</f>
        <v>9.5721700000000016</v>
      </c>
      <c r="Q889" s="182">
        <v>0</v>
      </c>
      <c r="R889" s="182">
        <f>Q889*H889</f>
        <v>0</v>
      </c>
      <c r="S889" s="182">
        <v>0</v>
      </c>
      <c r="T889" s="183">
        <f>S889*H889</f>
        <v>0</v>
      </c>
      <c r="U889" s="100"/>
      <c r="V889" s="100"/>
      <c r="W889" s="100"/>
      <c r="X889" s="100"/>
      <c r="Y889" s="100"/>
      <c r="Z889" s="100"/>
      <c r="AA889" s="100"/>
      <c r="AB889" s="100"/>
      <c r="AC889" s="100"/>
      <c r="AD889" s="100"/>
      <c r="AE889" s="100"/>
      <c r="AR889" s="184" t="s">
        <v>129</v>
      </c>
      <c r="AT889" s="184" t="s">
        <v>125</v>
      </c>
      <c r="AU889" s="184" t="s">
        <v>82</v>
      </c>
      <c r="AY889" s="88" t="s">
        <v>124</v>
      </c>
      <c r="BE889" s="185">
        <f>IF(N889="základní",J889,0)</f>
        <v>0</v>
      </c>
      <c r="BF889" s="185">
        <f>IF(N889="snížená",J889,0)</f>
        <v>0</v>
      </c>
      <c r="BG889" s="185">
        <f>IF(N889="zákl. přenesená",J889,0)</f>
        <v>0</v>
      </c>
      <c r="BH889" s="185">
        <f>IF(N889="sníž. přenesená",J889,0)</f>
        <v>0</v>
      </c>
      <c r="BI889" s="185">
        <f>IF(N889="nulová",J889,0)</f>
        <v>0</v>
      </c>
      <c r="BJ889" s="88" t="s">
        <v>80</v>
      </c>
      <c r="BK889" s="185">
        <f>ROUND(I889*H889,2)</f>
        <v>0</v>
      </c>
      <c r="BL889" s="88" t="s">
        <v>129</v>
      </c>
      <c r="BM889" s="184" t="s">
        <v>2351</v>
      </c>
    </row>
    <row r="890" spans="1:65" s="192" customFormat="1" x14ac:dyDescent="0.2">
      <c r="B890" s="193"/>
      <c r="D890" s="186" t="s">
        <v>131</v>
      </c>
      <c r="E890" s="194" t="s">
        <v>1</v>
      </c>
      <c r="F890" s="195" t="s">
        <v>2352</v>
      </c>
      <c r="H890" s="196">
        <v>7.3070000000000004</v>
      </c>
      <c r="L890" s="193"/>
      <c r="M890" s="197"/>
      <c r="N890" s="198"/>
      <c r="O890" s="198"/>
      <c r="P890" s="198"/>
      <c r="Q890" s="198"/>
      <c r="R890" s="198"/>
      <c r="S890" s="198"/>
      <c r="T890" s="199"/>
      <c r="AT890" s="194" t="s">
        <v>131</v>
      </c>
      <c r="AU890" s="194" t="s">
        <v>82</v>
      </c>
      <c r="AV890" s="192" t="s">
        <v>82</v>
      </c>
      <c r="AW890" s="192" t="s">
        <v>28</v>
      </c>
      <c r="AX890" s="192" t="s">
        <v>80</v>
      </c>
      <c r="AY890" s="194" t="s">
        <v>124</v>
      </c>
    </row>
    <row r="891" spans="1:65" s="162" customFormat="1" ht="22.95" customHeight="1" x14ac:dyDescent="0.25">
      <c r="B891" s="163"/>
      <c r="D891" s="164" t="s">
        <v>71</v>
      </c>
      <c r="E891" s="208" t="s">
        <v>182</v>
      </c>
      <c r="F891" s="208" t="s">
        <v>2353</v>
      </c>
      <c r="J891" s="209">
        <f>BK891</f>
        <v>0</v>
      </c>
      <c r="L891" s="163"/>
      <c r="M891" s="167"/>
      <c r="N891" s="168"/>
      <c r="O891" s="168"/>
      <c r="P891" s="169">
        <f>SUM(P892:P969)</f>
        <v>94.688686000000018</v>
      </c>
      <c r="Q891" s="168"/>
      <c r="R891" s="169">
        <f>SUM(R892:R969)</f>
        <v>45.329103500000002</v>
      </c>
      <c r="S891" s="168"/>
      <c r="T891" s="170">
        <f>SUM(T892:T969)</f>
        <v>0</v>
      </c>
      <c r="AR891" s="164" t="s">
        <v>80</v>
      </c>
      <c r="AT891" s="171" t="s">
        <v>71</v>
      </c>
      <c r="AU891" s="171" t="s">
        <v>80</v>
      </c>
      <c r="AY891" s="164" t="s">
        <v>124</v>
      </c>
      <c r="BK891" s="172">
        <f>SUM(BK892:BK969)</f>
        <v>0</v>
      </c>
    </row>
    <row r="892" spans="1:65" s="99" customFormat="1" ht="16.5" customHeight="1" x14ac:dyDescent="0.2">
      <c r="A892" s="100"/>
      <c r="B892" s="97"/>
      <c r="C892" s="173" t="s">
        <v>2354</v>
      </c>
      <c r="D892" s="173" t="s">
        <v>125</v>
      </c>
      <c r="E892" s="174" t="s">
        <v>1280</v>
      </c>
      <c r="F892" s="175" t="s">
        <v>1281</v>
      </c>
      <c r="G892" s="176" t="s">
        <v>128</v>
      </c>
      <c r="H892" s="177">
        <v>62.198999999999998</v>
      </c>
      <c r="I892" s="86">
        <v>0</v>
      </c>
      <c r="J892" s="178">
        <f>ROUND(I892*H892,2)</f>
        <v>0</v>
      </c>
      <c r="K892" s="179"/>
      <c r="L892" s="97"/>
      <c r="M892" s="180" t="s">
        <v>1</v>
      </c>
      <c r="N892" s="181" t="s">
        <v>37</v>
      </c>
      <c r="O892" s="182">
        <v>2.5000000000000001E-2</v>
      </c>
      <c r="P892" s="182">
        <f>O892*H892</f>
        <v>1.554975</v>
      </c>
      <c r="Q892" s="182">
        <v>0</v>
      </c>
      <c r="R892" s="182">
        <f>Q892*H892</f>
        <v>0</v>
      </c>
      <c r="S892" s="182">
        <v>0</v>
      </c>
      <c r="T892" s="183">
        <f>S892*H892</f>
        <v>0</v>
      </c>
      <c r="U892" s="100"/>
      <c r="V892" s="100"/>
      <c r="W892" s="100"/>
      <c r="X892" s="100"/>
      <c r="Y892" s="100"/>
      <c r="Z892" s="100"/>
      <c r="AA892" s="100"/>
      <c r="AB892" s="100"/>
      <c r="AC892" s="100"/>
      <c r="AD892" s="100"/>
      <c r="AE892" s="100"/>
      <c r="AR892" s="184" t="s">
        <v>129</v>
      </c>
      <c r="AT892" s="184" t="s">
        <v>125</v>
      </c>
      <c r="AU892" s="184" t="s">
        <v>82</v>
      </c>
      <c r="AY892" s="88" t="s">
        <v>124</v>
      </c>
      <c r="BE892" s="185">
        <f>IF(N892="základní",J892,0)</f>
        <v>0</v>
      </c>
      <c r="BF892" s="185">
        <f>IF(N892="snížená",J892,0)</f>
        <v>0</v>
      </c>
      <c r="BG892" s="185">
        <f>IF(N892="zákl. přenesená",J892,0)</f>
        <v>0</v>
      </c>
      <c r="BH892" s="185">
        <f>IF(N892="sníž. přenesená",J892,0)</f>
        <v>0</v>
      </c>
      <c r="BI892" s="185">
        <f>IF(N892="nulová",J892,0)</f>
        <v>0</v>
      </c>
      <c r="BJ892" s="88" t="s">
        <v>80</v>
      </c>
      <c r="BK892" s="185">
        <f>ROUND(I892*H892,2)</f>
        <v>0</v>
      </c>
      <c r="BL892" s="88" t="s">
        <v>129</v>
      </c>
      <c r="BM892" s="184" t="s">
        <v>2355</v>
      </c>
    </row>
    <row r="893" spans="1:65" s="192" customFormat="1" x14ac:dyDescent="0.2">
      <c r="B893" s="193"/>
      <c r="D893" s="186" t="s">
        <v>131</v>
      </c>
      <c r="E893" s="194" t="s">
        <v>1</v>
      </c>
      <c r="F893" s="195" t="s">
        <v>2356</v>
      </c>
      <c r="H893" s="196">
        <v>4.9139999999999997</v>
      </c>
      <c r="L893" s="193"/>
      <c r="M893" s="197"/>
      <c r="N893" s="198"/>
      <c r="O893" s="198"/>
      <c r="P893" s="198"/>
      <c r="Q893" s="198"/>
      <c r="R893" s="198"/>
      <c r="S893" s="198"/>
      <c r="T893" s="199"/>
      <c r="AT893" s="194" t="s">
        <v>131</v>
      </c>
      <c r="AU893" s="194" t="s">
        <v>82</v>
      </c>
      <c r="AV893" s="192" t="s">
        <v>82</v>
      </c>
      <c r="AW893" s="192" t="s">
        <v>28</v>
      </c>
      <c r="AX893" s="192" t="s">
        <v>72</v>
      </c>
      <c r="AY893" s="194" t="s">
        <v>124</v>
      </c>
    </row>
    <row r="894" spans="1:65" s="192" customFormat="1" x14ac:dyDescent="0.2">
      <c r="B894" s="193"/>
      <c r="D894" s="186" t="s">
        <v>131</v>
      </c>
      <c r="E894" s="194" t="s">
        <v>1</v>
      </c>
      <c r="F894" s="195" t="s">
        <v>2357</v>
      </c>
      <c r="H894" s="196">
        <v>34.1</v>
      </c>
      <c r="L894" s="193"/>
      <c r="M894" s="197"/>
      <c r="N894" s="198"/>
      <c r="O894" s="198"/>
      <c r="P894" s="198"/>
      <c r="Q894" s="198"/>
      <c r="R894" s="198"/>
      <c r="S894" s="198"/>
      <c r="T894" s="199"/>
      <c r="AT894" s="194" t="s">
        <v>131</v>
      </c>
      <c r="AU894" s="194" t="s">
        <v>82</v>
      </c>
      <c r="AV894" s="192" t="s">
        <v>82</v>
      </c>
      <c r="AW894" s="192" t="s">
        <v>28</v>
      </c>
      <c r="AX894" s="192" t="s">
        <v>72</v>
      </c>
      <c r="AY894" s="194" t="s">
        <v>124</v>
      </c>
    </row>
    <row r="895" spans="1:65" s="192" customFormat="1" x14ac:dyDescent="0.2">
      <c r="B895" s="193"/>
      <c r="D895" s="186" t="s">
        <v>131</v>
      </c>
      <c r="E895" s="194" t="s">
        <v>1</v>
      </c>
      <c r="F895" s="195" t="s">
        <v>2358</v>
      </c>
      <c r="H895" s="196">
        <v>4.62</v>
      </c>
      <c r="L895" s="193"/>
      <c r="M895" s="197"/>
      <c r="N895" s="198"/>
      <c r="O895" s="198"/>
      <c r="P895" s="198"/>
      <c r="Q895" s="198"/>
      <c r="R895" s="198"/>
      <c r="S895" s="198"/>
      <c r="T895" s="199"/>
      <c r="AT895" s="194" t="s">
        <v>131</v>
      </c>
      <c r="AU895" s="194" t="s">
        <v>82</v>
      </c>
      <c r="AV895" s="192" t="s">
        <v>82</v>
      </c>
      <c r="AW895" s="192" t="s">
        <v>28</v>
      </c>
      <c r="AX895" s="192" t="s">
        <v>72</v>
      </c>
      <c r="AY895" s="194" t="s">
        <v>124</v>
      </c>
    </row>
    <row r="896" spans="1:65" s="192" customFormat="1" x14ac:dyDescent="0.2">
      <c r="B896" s="193"/>
      <c r="D896" s="186" t="s">
        <v>131</v>
      </c>
      <c r="E896" s="194" t="s">
        <v>1</v>
      </c>
      <c r="F896" s="195" t="s">
        <v>2359</v>
      </c>
      <c r="H896" s="196">
        <v>1.29</v>
      </c>
      <c r="L896" s="193"/>
      <c r="M896" s="197"/>
      <c r="N896" s="198"/>
      <c r="O896" s="198"/>
      <c r="P896" s="198"/>
      <c r="Q896" s="198"/>
      <c r="R896" s="198"/>
      <c r="S896" s="198"/>
      <c r="T896" s="199"/>
      <c r="AT896" s="194" t="s">
        <v>131</v>
      </c>
      <c r="AU896" s="194" t="s">
        <v>82</v>
      </c>
      <c r="AV896" s="192" t="s">
        <v>82</v>
      </c>
      <c r="AW896" s="192" t="s">
        <v>28</v>
      </c>
      <c r="AX896" s="192" t="s">
        <v>72</v>
      </c>
      <c r="AY896" s="194" t="s">
        <v>124</v>
      </c>
    </row>
    <row r="897" spans="1:65" s="192" customFormat="1" x14ac:dyDescent="0.2">
      <c r="B897" s="193"/>
      <c r="D897" s="186" t="s">
        <v>131</v>
      </c>
      <c r="E897" s="194" t="s">
        <v>1</v>
      </c>
      <c r="F897" s="195" t="s">
        <v>2360</v>
      </c>
      <c r="H897" s="196">
        <v>0.8</v>
      </c>
      <c r="L897" s="193"/>
      <c r="M897" s="197"/>
      <c r="N897" s="198"/>
      <c r="O897" s="198"/>
      <c r="P897" s="198"/>
      <c r="Q897" s="198"/>
      <c r="R897" s="198"/>
      <c r="S897" s="198"/>
      <c r="T897" s="199"/>
      <c r="AT897" s="194" t="s">
        <v>131</v>
      </c>
      <c r="AU897" s="194" t="s">
        <v>82</v>
      </c>
      <c r="AV897" s="192" t="s">
        <v>82</v>
      </c>
      <c r="AW897" s="192" t="s">
        <v>28</v>
      </c>
      <c r="AX897" s="192" t="s">
        <v>72</v>
      </c>
      <c r="AY897" s="194" t="s">
        <v>124</v>
      </c>
    </row>
    <row r="898" spans="1:65" s="192" customFormat="1" x14ac:dyDescent="0.2">
      <c r="B898" s="193"/>
      <c r="D898" s="186" t="s">
        <v>131</v>
      </c>
      <c r="E898" s="194" t="s">
        <v>1</v>
      </c>
      <c r="F898" s="195" t="s">
        <v>2361</v>
      </c>
      <c r="H898" s="196">
        <v>5.875</v>
      </c>
      <c r="L898" s="193"/>
      <c r="M898" s="197"/>
      <c r="N898" s="198"/>
      <c r="O898" s="198"/>
      <c r="P898" s="198"/>
      <c r="Q898" s="198"/>
      <c r="R898" s="198"/>
      <c r="S898" s="198"/>
      <c r="T898" s="199"/>
      <c r="AT898" s="194" t="s">
        <v>131</v>
      </c>
      <c r="AU898" s="194" t="s">
        <v>82</v>
      </c>
      <c r="AV898" s="192" t="s">
        <v>82</v>
      </c>
      <c r="AW898" s="192" t="s">
        <v>28</v>
      </c>
      <c r="AX898" s="192" t="s">
        <v>72</v>
      </c>
      <c r="AY898" s="194" t="s">
        <v>124</v>
      </c>
    </row>
    <row r="899" spans="1:65" s="192" customFormat="1" x14ac:dyDescent="0.2">
      <c r="B899" s="193"/>
      <c r="D899" s="186" t="s">
        <v>131</v>
      </c>
      <c r="E899" s="194" t="s">
        <v>1</v>
      </c>
      <c r="F899" s="195" t="s">
        <v>2362</v>
      </c>
      <c r="H899" s="196">
        <v>10.6</v>
      </c>
      <c r="L899" s="193"/>
      <c r="M899" s="197"/>
      <c r="N899" s="198"/>
      <c r="O899" s="198"/>
      <c r="P899" s="198"/>
      <c r="Q899" s="198"/>
      <c r="R899" s="198"/>
      <c r="S899" s="198"/>
      <c r="T899" s="199"/>
      <c r="AT899" s="194" t="s">
        <v>131</v>
      </c>
      <c r="AU899" s="194" t="s">
        <v>82</v>
      </c>
      <c r="AV899" s="192" t="s">
        <v>82</v>
      </c>
      <c r="AW899" s="192" t="s">
        <v>28</v>
      </c>
      <c r="AX899" s="192" t="s">
        <v>72</v>
      </c>
      <c r="AY899" s="194" t="s">
        <v>124</v>
      </c>
    </row>
    <row r="900" spans="1:65" s="210" customFormat="1" x14ac:dyDescent="0.2">
      <c r="B900" s="211"/>
      <c r="D900" s="186" t="s">
        <v>131</v>
      </c>
      <c r="E900" s="212" t="s">
        <v>1</v>
      </c>
      <c r="F900" s="213" t="s">
        <v>140</v>
      </c>
      <c r="H900" s="214">
        <v>62.198999999999998</v>
      </c>
      <c r="L900" s="211"/>
      <c r="M900" s="215"/>
      <c r="N900" s="216"/>
      <c r="O900" s="216"/>
      <c r="P900" s="216"/>
      <c r="Q900" s="216"/>
      <c r="R900" s="216"/>
      <c r="S900" s="216"/>
      <c r="T900" s="217"/>
      <c r="AT900" s="212" t="s">
        <v>131</v>
      </c>
      <c r="AU900" s="212" t="s">
        <v>82</v>
      </c>
      <c r="AV900" s="210" t="s">
        <v>129</v>
      </c>
      <c r="AW900" s="210" t="s">
        <v>28</v>
      </c>
      <c r="AX900" s="210" t="s">
        <v>80</v>
      </c>
      <c r="AY900" s="212" t="s">
        <v>124</v>
      </c>
    </row>
    <row r="901" spans="1:65" s="99" customFormat="1" ht="21.75" customHeight="1" x14ac:dyDescent="0.2">
      <c r="A901" s="100"/>
      <c r="B901" s="97"/>
      <c r="C901" s="173" t="s">
        <v>2363</v>
      </c>
      <c r="D901" s="173" t="s">
        <v>125</v>
      </c>
      <c r="E901" s="174" t="s">
        <v>2364</v>
      </c>
      <c r="F901" s="175" t="s">
        <v>2365</v>
      </c>
      <c r="G901" s="176" t="s">
        <v>128</v>
      </c>
      <c r="H901" s="177">
        <v>55.488999999999997</v>
      </c>
      <c r="I901" s="86">
        <v>0</v>
      </c>
      <c r="J901" s="178">
        <f>ROUND(I901*H901,2)</f>
        <v>0</v>
      </c>
      <c r="K901" s="179"/>
      <c r="L901" s="97"/>
      <c r="M901" s="180" t="s">
        <v>1</v>
      </c>
      <c r="N901" s="181" t="s">
        <v>37</v>
      </c>
      <c r="O901" s="182">
        <v>2.1000000000000001E-2</v>
      </c>
      <c r="P901" s="182">
        <f>O901*H901</f>
        <v>1.1652690000000001</v>
      </c>
      <c r="Q901" s="182">
        <v>0</v>
      </c>
      <c r="R901" s="182">
        <f>Q901*H901</f>
        <v>0</v>
      </c>
      <c r="S901" s="182">
        <v>0</v>
      </c>
      <c r="T901" s="183">
        <f>S901*H901</f>
        <v>0</v>
      </c>
      <c r="U901" s="100"/>
      <c r="V901" s="100"/>
      <c r="W901" s="100"/>
      <c r="X901" s="100"/>
      <c r="Y901" s="100"/>
      <c r="Z901" s="100"/>
      <c r="AA901" s="100"/>
      <c r="AB901" s="100"/>
      <c r="AC901" s="100"/>
      <c r="AD901" s="100"/>
      <c r="AE901" s="100"/>
      <c r="AR901" s="184" t="s">
        <v>129</v>
      </c>
      <c r="AT901" s="184" t="s">
        <v>125</v>
      </c>
      <c r="AU901" s="184" t="s">
        <v>82</v>
      </c>
      <c r="AY901" s="88" t="s">
        <v>124</v>
      </c>
      <c r="BE901" s="185">
        <f>IF(N901="základní",J901,0)</f>
        <v>0</v>
      </c>
      <c r="BF901" s="185">
        <f>IF(N901="snížená",J901,0)</f>
        <v>0</v>
      </c>
      <c r="BG901" s="185">
        <f>IF(N901="zákl. přenesená",J901,0)</f>
        <v>0</v>
      </c>
      <c r="BH901" s="185">
        <f>IF(N901="sníž. přenesená",J901,0)</f>
        <v>0</v>
      </c>
      <c r="BI901" s="185">
        <f>IF(N901="nulová",J901,0)</f>
        <v>0</v>
      </c>
      <c r="BJ901" s="88" t="s">
        <v>80</v>
      </c>
      <c r="BK901" s="185">
        <f>ROUND(I901*H901,2)</f>
        <v>0</v>
      </c>
      <c r="BL901" s="88" t="s">
        <v>129</v>
      </c>
      <c r="BM901" s="184" t="s">
        <v>2366</v>
      </c>
    </row>
    <row r="902" spans="1:65" s="192" customFormat="1" x14ac:dyDescent="0.2">
      <c r="B902" s="193"/>
      <c r="D902" s="186" t="s">
        <v>131</v>
      </c>
      <c r="E902" s="194" t="s">
        <v>1</v>
      </c>
      <c r="F902" s="195" t="s">
        <v>2367</v>
      </c>
      <c r="H902" s="196">
        <v>4.9139999999999997</v>
      </c>
      <c r="L902" s="193"/>
      <c r="M902" s="197"/>
      <c r="N902" s="198"/>
      <c r="O902" s="198"/>
      <c r="P902" s="198"/>
      <c r="Q902" s="198"/>
      <c r="R902" s="198"/>
      <c r="S902" s="198"/>
      <c r="T902" s="199"/>
      <c r="AT902" s="194" t="s">
        <v>131</v>
      </c>
      <c r="AU902" s="194" t="s">
        <v>82</v>
      </c>
      <c r="AV902" s="192" t="s">
        <v>82</v>
      </c>
      <c r="AW902" s="192" t="s">
        <v>28</v>
      </c>
      <c r="AX902" s="192" t="s">
        <v>72</v>
      </c>
      <c r="AY902" s="194" t="s">
        <v>124</v>
      </c>
    </row>
    <row r="903" spans="1:65" s="192" customFormat="1" x14ac:dyDescent="0.2">
      <c r="B903" s="193"/>
      <c r="D903" s="186" t="s">
        <v>131</v>
      </c>
      <c r="E903" s="194" t="s">
        <v>1</v>
      </c>
      <c r="F903" s="195" t="s">
        <v>2361</v>
      </c>
      <c r="H903" s="196">
        <v>5.875</v>
      </c>
      <c r="L903" s="193"/>
      <c r="M903" s="197"/>
      <c r="N903" s="198"/>
      <c r="O903" s="198"/>
      <c r="P903" s="198"/>
      <c r="Q903" s="198"/>
      <c r="R903" s="198"/>
      <c r="S903" s="198"/>
      <c r="T903" s="199"/>
      <c r="AT903" s="194" t="s">
        <v>131</v>
      </c>
      <c r="AU903" s="194" t="s">
        <v>82</v>
      </c>
      <c r="AV903" s="192" t="s">
        <v>82</v>
      </c>
      <c r="AW903" s="192" t="s">
        <v>28</v>
      </c>
      <c r="AX903" s="192" t="s">
        <v>72</v>
      </c>
      <c r="AY903" s="194" t="s">
        <v>124</v>
      </c>
    </row>
    <row r="904" spans="1:65" s="192" customFormat="1" x14ac:dyDescent="0.2">
      <c r="B904" s="193"/>
      <c r="D904" s="186" t="s">
        <v>131</v>
      </c>
      <c r="E904" s="194" t="s">
        <v>1</v>
      </c>
      <c r="F904" s="195" t="s">
        <v>2357</v>
      </c>
      <c r="H904" s="196">
        <v>34.1</v>
      </c>
      <c r="L904" s="193"/>
      <c r="M904" s="197"/>
      <c r="N904" s="198"/>
      <c r="O904" s="198"/>
      <c r="P904" s="198"/>
      <c r="Q904" s="198"/>
      <c r="R904" s="198"/>
      <c r="S904" s="198"/>
      <c r="T904" s="199"/>
      <c r="AT904" s="194" t="s">
        <v>131</v>
      </c>
      <c r="AU904" s="194" t="s">
        <v>82</v>
      </c>
      <c r="AV904" s="192" t="s">
        <v>82</v>
      </c>
      <c r="AW904" s="192" t="s">
        <v>28</v>
      </c>
      <c r="AX904" s="192" t="s">
        <v>72</v>
      </c>
      <c r="AY904" s="194" t="s">
        <v>124</v>
      </c>
    </row>
    <row r="905" spans="1:65" s="192" customFormat="1" x14ac:dyDescent="0.2">
      <c r="B905" s="193"/>
      <c r="D905" s="186" t="s">
        <v>131</v>
      </c>
      <c r="E905" s="194" t="s">
        <v>1</v>
      </c>
      <c r="F905" s="195" t="s">
        <v>2362</v>
      </c>
      <c r="H905" s="196">
        <v>10.6</v>
      </c>
      <c r="L905" s="193"/>
      <c r="M905" s="197"/>
      <c r="N905" s="198"/>
      <c r="O905" s="198"/>
      <c r="P905" s="198"/>
      <c r="Q905" s="198"/>
      <c r="R905" s="198"/>
      <c r="S905" s="198"/>
      <c r="T905" s="199"/>
      <c r="AT905" s="194" t="s">
        <v>131</v>
      </c>
      <c r="AU905" s="194" t="s">
        <v>82</v>
      </c>
      <c r="AV905" s="192" t="s">
        <v>82</v>
      </c>
      <c r="AW905" s="192" t="s">
        <v>28</v>
      </c>
      <c r="AX905" s="192" t="s">
        <v>72</v>
      </c>
      <c r="AY905" s="194" t="s">
        <v>124</v>
      </c>
    </row>
    <row r="906" spans="1:65" s="210" customFormat="1" x14ac:dyDescent="0.2">
      <c r="B906" s="211"/>
      <c r="D906" s="186" t="s">
        <v>131</v>
      </c>
      <c r="E906" s="212" t="s">
        <v>1</v>
      </c>
      <c r="F906" s="213" t="s">
        <v>140</v>
      </c>
      <c r="H906" s="214">
        <v>55.489000000000004</v>
      </c>
      <c r="L906" s="211"/>
      <c r="M906" s="215"/>
      <c r="N906" s="216"/>
      <c r="O906" s="216"/>
      <c r="P906" s="216"/>
      <c r="Q906" s="216"/>
      <c r="R906" s="216"/>
      <c r="S906" s="216"/>
      <c r="T906" s="217"/>
      <c r="AT906" s="212" t="s">
        <v>131</v>
      </c>
      <c r="AU906" s="212" t="s">
        <v>82</v>
      </c>
      <c r="AV906" s="210" t="s">
        <v>129</v>
      </c>
      <c r="AW906" s="210" t="s">
        <v>28</v>
      </c>
      <c r="AX906" s="210" t="s">
        <v>80</v>
      </c>
      <c r="AY906" s="212" t="s">
        <v>124</v>
      </c>
    </row>
    <row r="907" spans="1:65" s="99" customFormat="1" ht="21.75" customHeight="1" x14ac:dyDescent="0.2">
      <c r="A907" s="100"/>
      <c r="B907" s="97"/>
      <c r="C907" s="173" t="s">
        <v>2368</v>
      </c>
      <c r="D907" s="173" t="s">
        <v>125</v>
      </c>
      <c r="E907" s="174" t="s">
        <v>2369</v>
      </c>
      <c r="F907" s="175" t="s">
        <v>2370</v>
      </c>
      <c r="G907" s="176" t="s">
        <v>128</v>
      </c>
      <c r="H907" s="177">
        <v>21.388999999999999</v>
      </c>
      <c r="I907" s="86">
        <v>0</v>
      </c>
      <c r="J907" s="178">
        <f>ROUND(I907*H907,2)</f>
        <v>0</v>
      </c>
      <c r="K907" s="179"/>
      <c r="L907" s="97"/>
      <c r="M907" s="180" t="s">
        <v>1</v>
      </c>
      <c r="N907" s="181" t="s">
        <v>37</v>
      </c>
      <c r="O907" s="182">
        <v>1.7000000000000001E-2</v>
      </c>
      <c r="P907" s="182">
        <f>O907*H907</f>
        <v>0.36361300000000002</v>
      </c>
      <c r="Q907" s="182">
        <v>0</v>
      </c>
      <c r="R907" s="182">
        <f>Q907*H907</f>
        <v>0</v>
      </c>
      <c r="S907" s="182">
        <v>0</v>
      </c>
      <c r="T907" s="183">
        <f>S907*H907</f>
        <v>0</v>
      </c>
      <c r="U907" s="100"/>
      <c r="V907" s="100"/>
      <c r="W907" s="100"/>
      <c r="X907" s="100"/>
      <c r="Y907" s="100"/>
      <c r="Z907" s="100"/>
      <c r="AA907" s="100"/>
      <c r="AB907" s="100"/>
      <c r="AC907" s="100"/>
      <c r="AD907" s="100"/>
      <c r="AE907" s="100"/>
      <c r="AR907" s="184" t="s">
        <v>129</v>
      </c>
      <c r="AT907" s="184" t="s">
        <v>125</v>
      </c>
      <c r="AU907" s="184" t="s">
        <v>82</v>
      </c>
      <c r="AY907" s="88" t="s">
        <v>124</v>
      </c>
      <c r="BE907" s="185">
        <f>IF(N907="základní",J907,0)</f>
        <v>0</v>
      </c>
      <c r="BF907" s="185">
        <f>IF(N907="snížená",J907,0)</f>
        <v>0</v>
      </c>
      <c r="BG907" s="185">
        <f>IF(N907="zákl. přenesená",J907,0)</f>
        <v>0</v>
      </c>
      <c r="BH907" s="185">
        <f>IF(N907="sníž. přenesená",J907,0)</f>
        <v>0</v>
      </c>
      <c r="BI907" s="185">
        <f>IF(N907="nulová",J907,0)</f>
        <v>0</v>
      </c>
      <c r="BJ907" s="88" t="s">
        <v>80</v>
      </c>
      <c r="BK907" s="185">
        <f>ROUND(I907*H907,2)</f>
        <v>0</v>
      </c>
      <c r="BL907" s="88" t="s">
        <v>129</v>
      </c>
      <c r="BM907" s="184" t="s">
        <v>2371</v>
      </c>
    </row>
    <row r="908" spans="1:65" s="192" customFormat="1" x14ac:dyDescent="0.2">
      <c r="B908" s="193"/>
      <c r="D908" s="186" t="s">
        <v>131</v>
      </c>
      <c r="E908" s="194" t="s">
        <v>1</v>
      </c>
      <c r="F908" s="195" t="s">
        <v>2361</v>
      </c>
      <c r="H908" s="196">
        <v>5.875</v>
      </c>
      <c r="L908" s="193"/>
      <c r="M908" s="197"/>
      <c r="N908" s="198"/>
      <c r="O908" s="198"/>
      <c r="P908" s="198"/>
      <c r="Q908" s="198"/>
      <c r="R908" s="198"/>
      <c r="S908" s="198"/>
      <c r="T908" s="199"/>
      <c r="AT908" s="194" t="s">
        <v>131</v>
      </c>
      <c r="AU908" s="194" t="s">
        <v>82</v>
      </c>
      <c r="AV908" s="192" t="s">
        <v>82</v>
      </c>
      <c r="AW908" s="192" t="s">
        <v>28</v>
      </c>
      <c r="AX908" s="192" t="s">
        <v>72</v>
      </c>
      <c r="AY908" s="194" t="s">
        <v>124</v>
      </c>
    </row>
    <row r="909" spans="1:65" s="192" customFormat="1" x14ac:dyDescent="0.2">
      <c r="B909" s="193"/>
      <c r="D909" s="186" t="s">
        <v>131</v>
      </c>
      <c r="E909" s="194" t="s">
        <v>1</v>
      </c>
      <c r="F909" s="195" t="s">
        <v>2367</v>
      </c>
      <c r="H909" s="196">
        <v>4.9139999999999997</v>
      </c>
      <c r="L909" s="193"/>
      <c r="M909" s="197"/>
      <c r="N909" s="198"/>
      <c r="O909" s="198"/>
      <c r="P909" s="198"/>
      <c r="Q909" s="198"/>
      <c r="R909" s="198"/>
      <c r="S909" s="198"/>
      <c r="T909" s="199"/>
      <c r="AT909" s="194" t="s">
        <v>131</v>
      </c>
      <c r="AU909" s="194" t="s">
        <v>82</v>
      </c>
      <c r="AV909" s="192" t="s">
        <v>82</v>
      </c>
      <c r="AW909" s="192" t="s">
        <v>28</v>
      </c>
      <c r="AX909" s="192" t="s">
        <v>72</v>
      </c>
      <c r="AY909" s="194" t="s">
        <v>124</v>
      </c>
    </row>
    <row r="910" spans="1:65" s="192" customFormat="1" x14ac:dyDescent="0.2">
      <c r="B910" s="193"/>
      <c r="D910" s="186" t="s">
        <v>131</v>
      </c>
      <c r="E910" s="194" t="s">
        <v>1</v>
      </c>
      <c r="F910" s="195" t="s">
        <v>2372</v>
      </c>
      <c r="H910" s="196">
        <v>10.6</v>
      </c>
      <c r="L910" s="193"/>
      <c r="M910" s="197"/>
      <c r="N910" s="198"/>
      <c r="O910" s="198"/>
      <c r="P910" s="198"/>
      <c r="Q910" s="198"/>
      <c r="R910" s="198"/>
      <c r="S910" s="198"/>
      <c r="T910" s="199"/>
      <c r="AT910" s="194" t="s">
        <v>131</v>
      </c>
      <c r="AU910" s="194" t="s">
        <v>82</v>
      </c>
      <c r="AV910" s="192" t="s">
        <v>82</v>
      </c>
      <c r="AW910" s="192" t="s">
        <v>28</v>
      </c>
      <c r="AX910" s="192" t="s">
        <v>72</v>
      </c>
      <c r="AY910" s="194" t="s">
        <v>124</v>
      </c>
    </row>
    <row r="911" spans="1:65" s="210" customFormat="1" x14ac:dyDescent="0.2">
      <c r="B911" s="211"/>
      <c r="D911" s="186" t="s">
        <v>131</v>
      </c>
      <c r="E911" s="212" t="s">
        <v>1</v>
      </c>
      <c r="F911" s="213" t="s">
        <v>140</v>
      </c>
      <c r="H911" s="214">
        <v>21.388999999999999</v>
      </c>
      <c r="L911" s="211"/>
      <c r="M911" s="215"/>
      <c r="N911" s="216"/>
      <c r="O911" s="216"/>
      <c r="P911" s="216"/>
      <c r="Q911" s="216"/>
      <c r="R911" s="216"/>
      <c r="S911" s="216"/>
      <c r="T911" s="217"/>
      <c r="AT911" s="212" t="s">
        <v>131</v>
      </c>
      <c r="AU911" s="212" t="s">
        <v>82</v>
      </c>
      <c r="AV911" s="210" t="s">
        <v>129</v>
      </c>
      <c r="AW911" s="210" t="s">
        <v>28</v>
      </c>
      <c r="AX911" s="210" t="s">
        <v>80</v>
      </c>
      <c r="AY911" s="212" t="s">
        <v>124</v>
      </c>
    </row>
    <row r="912" spans="1:65" s="99" customFormat="1" ht="21.75" customHeight="1" x14ac:dyDescent="0.2">
      <c r="A912" s="100"/>
      <c r="B912" s="97"/>
      <c r="C912" s="173" t="s">
        <v>2373</v>
      </c>
      <c r="D912" s="173" t="s">
        <v>125</v>
      </c>
      <c r="E912" s="174" t="s">
        <v>2374</v>
      </c>
      <c r="F912" s="175" t="s">
        <v>2375</v>
      </c>
      <c r="G912" s="176" t="s">
        <v>128</v>
      </c>
      <c r="H912" s="177">
        <v>5.91</v>
      </c>
      <c r="I912" s="86">
        <v>0</v>
      </c>
      <c r="J912" s="178">
        <f>ROUND(I912*H912,2)</f>
        <v>0</v>
      </c>
      <c r="K912" s="179"/>
      <c r="L912" s="97"/>
      <c r="M912" s="180" t="s">
        <v>1</v>
      </c>
      <c r="N912" s="181" t="s">
        <v>37</v>
      </c>
      <c r="O912" s="182">
        <v>1.4999999999999999E-2</v>
      </c>
      <c r="P912" s="182">
        <f>O912*H912</f>
        <v>8.8649999999999993E-2</v>
      </c>
      <c r="Q912" s="182">
        <v>0</v>
      </c>
      <c r="R912" s="182">
        <f>Q912*H912</f>
        <v>0</v>
      </c>
      <c r="S912" s="182">
        <v>0</v>
      </c>
      <c r="T912" s="183">
        <f>S912*H912</f>
        <v>0</v>
      </c>
      <c r="U912" s="100"/>
      <c r="V912" s="100"/>
      <c r="W912" s="100"/>
      <c r="X912" s="100"/>
      <c r="Y912" s="100"/>
      <c r="Z912" s="100"/>
      <c r="AA912" s="100"/>
      <c r="AB912" s="100"/>
      <c r="AC912" s="100"/>
      <c r="AD912" s="100"/>
      <c r="AE912" s="100"/>
      <c r="AR912" s="184" t="s">
        <v>129</v>
      </c>
      <c r="AT912" s="184" t="s">
        <v>125</v>
      </c>
      <c r="AU912" s="184" t="s">
        <v>82</v>
      </c>
      <c r="AY912" s="88" t="s">
        <v>124</v>
      </c>
      <c r="BE912" s="185">
        <f>IF(N912="základní",J912,0)</f>
        <v>0</v>
      </c>
      <c r="BF912" s="185">
        <f>IF(N912="snížená",J912,0)</f>
        <v>0</v>
      </c>
      <c r="BG912" s="185">
        <f>IF(N912="zákl. přenesená",J912,0)</f>
        <v>0</v>
      </c>
      <c r="BH912" s="185">
        <f>IF(N912="sníž. přenesená",J912,0)</f>
        <v>0</v>
      </c>
      <c r="BI912" s="185">
        <f>IF(N912="nulová",J912,0)</f>
        <v>0</v>
      </c>
      <c r="BJ912" s="88" t="s">
        <v>80</v>
      </c>
      <c r="BK912" s="185">
        <f>ROUND(I912*H912,2)</f>
        <v>0</v>
      </c>
      <c r="BL912" s="88" t="s">
        <v>129</v>
      </c>
      <c r="BM912" s="184" t="s">
        <v>2376</v>
      </c>
    </row>
    <row r="913" spans="1:65" s="192" customFormat="1" x14ac:dyDescent="0.2">
      <c r="B913" s="193"/>
      <c r="D913" s="186" t="s">
        <v>131</v>
      </c>
      <c r="E913" s="194" t="s">
        <v>1</v>
      </c>
      <c r="F913" s="195" t="s">
        <v>2377</v>
      </c>
      <c r="H913" s="196">
        <v>1.29</v>
      </c>
      <c r="L913" s="193"/>
      <c r="M913" s="197"/>
      <c r="N913" s="198"/>
      <c r="O913" s="198"/>
      <c r="P913" s="198"/>
      <c r="Q913" s="198"/>
      <c r="R913" s="198"/>
      <c r="S913" s="198"/>
      <c r="T913" s="199"/>
      <c r="AT913" s="194" t="s">
        <v>131</v>
      </c>
      <c r="AU913" s="194" t="s">
        <v>82</v>
      </c>
      <c r="AV913" s="192" t="s">
        <v>82</v>
      </c>
      <c r="AW913" s="192" t="s">
        <v>28</v>
      </c>
      <c r="AX913" s="192" t="s">
        <v>72</v>
      </c>
      <c r="AY913" s="194" t="s">
        <v>124</v>
      </c>
    </row>
    <row r="914" spans="1:65" s="192" customFormat="1" x14ac:dyDescent="0.2">
      <c r="B914" s="193"/>
      <c r="D914" s="186" t="s">
        <v>131</v>
      </c>
      <c r="E914" s="194" t="s">
        <v>1</v>
      </c>
      <c r="F914" s="195" t="s">
        <v>2378</v>
      </c>
      <c r="H914" s="196">
        <v>4.62</v>
      </c>
      <c r="L914" s="193"/>
      <c r="M914" s="197"/>
      <c r="N914" s="198"/>
      <c r="O914" s="198"/>
      <c r="P914" s="198"/>
      <c r="Q914" s="198"/>
      <c r="R914" s="198"/>
      <c r="S914" s="198"/>
      <c r="T914" s="199"/>
      <c r="AT914" s="194" t="s">
        <v>131</v>
      </c>
      <c r="AU914" s="194" t="s">
        <v>82</v>
      </c>
      <c r="AV914" s="192" t="s">
        <v>82</v>
      </c>
      <c r="AW914" s="192" t="s">
        <v>28</v>
      </c>
      <c r="AX914" s="192" t="s">
        <v>72</v>
      </c>
      <c r="AY914" s="194" t="s">
        <v>124</v>
      </c>
    </row>
    <row r="915" spans="1:65" s="210" customFormat="1" x14ac:dyDescent="0.2">
      <c r="B915" s="211"/>
      <c r="D915" s="186" t="s">
        <v>131</v>
      </c>
      <c r="E915" s="212" t="s">
        <v>1</v>
      </c>
      <c r="F915" s="213" t="s">
        <v>140</v>
      </c>
      <c r="H915" s="214">
        <v>5.91</v>
      </c>
      <c r="L915" s="211"/>
      <c r="M915" s="215"/>
      <c r="N915" s="216"/>
      <c r="O915" s="216"/>
      <c r="P915" s="216"/>
      <c r="Q915" s="216"/>
      <c r="R915" s="216"/>
      <c r="S915" s="216"/>
      <c r="T915" s="217"/>
      <c r="AT915" s="212" t="s">
        <v>131</v>
      </c>
      <c r="AU915" s="212" t="s">
        <v>82</v>
      </c>
      <c r="AV915" s="210" t="s">
        <v>129</v>
      </c>
      <c r="AW915" s="210" t="s">
        <v>28</v>
      </c>
      <c r="AX915" s="210" t="s">
        <v>80</v>
      </c>
      <c r="AY915" s="212" t="s">
        <v>124</v>
      </c>
    </row>
    <row r="916" spans="1:65" s="99" customFormat="1" ht="21.75" customHeight="1" x14ac:dyDescent="0.2">
      <c r="A916" s="100"/>
      <c r="B916" s="97"/>
      <c r="C916" s="173" t="s">
        <v>2379</v>
      </c>
      <c r="D916" s="173" t="s">
        <v>125</v>
      </c>
      <c r="E916" s="174" t="s">
        <v>2380</v>
      </c>
      <c r="F916" s="175" t="s">
        <v>2381</v>
      </c>
      <c r="G916" s="176" t="s">
        <v>128</v>
      </c>
      <c r="H916" s="177">
        <v>1.6</v>
      </c>
      <c r="I916" s="86">
        <v>0</v>
      </c>
      <c r="J916" s="178">
        <f>ROUND(I916*H916,2)</f>
        <v>0</v>
      </c>
      <c r="K916" s="179"/>
      <c r="L916" s="97"/>
      <c r="M916" s="180" t="s">
        <v>1</v>
      </c>
      <c r="N916" s="181" t="s">
        <v>37</v>
      </c>
      <c r="O916" s="182">
        <v>1.2999999999999999E-2</v>
      </c>
      <c r="P916" s="182">
        <f>O916*H916</f>
        <v>2.0799999999999999E-2</v>
      </c>
      <c r="Q916" s="182">
        <v>0</v>
      </c>
      <c r="R916" s="182">
        <f>Q916*H916</f>
        <v>0</v>
      </c>
      <c r="S916" s="182">
        <v>0</v>
      </c>
      <c r="T916" s="183">
        <f>S916*H916</f>
        <v>0</v>
      </c>
      <c r="U916" s="100"/>
      <c r="V916" s="100"/>
      <c r="W916" s="100"/>
      <c r="X916" s="100"/>
      <c r="Y916" s="100"/>
      <c r="Z916" s="100"/>
      <c r="AA916" s="100"/>
      <c r="AB916" s="100"/>
      <c r="AC916" s="100"/>
      <c r="AD916" s="100"/>
      <c r="AE916" s="100"/>
      <c r="AR916" s="184" t="s">
        <v>129</v>
      </c>
      <c r="AT916" s="184" t="s">
        <v>125</v>
      </c>
      <c r="AU916" s="184" t="s">
        <v>82</v>
      </c>
      <c r="AY916" s="88" t="s">
        <v>124</v>
      </c>
      <c r="BE916" s="185">
        <f>IF(N916="základní",J916,0)</f>
        <v>0</v>
      </c>
      <c r="BF916" s="185">
        <f>IF(N916="snížená",J916,0)</f>
        <v>0</v>
      </c>
      <c r="BG916" s="185">
        <f>IF(N916="zákl. přenesená",J916,0)</f>
        <v>0</v>
      </c>
      <c r="BH916" s="185">
        <f>IF(N916="sníž. přenesená",J916,0)</f>
        <v>0</v>
      </c>
      <c r="BI916" s="185">
        <f>IF(N916="nulová",J916,0)</f>
        <v>0</v>
      </c>
      <c r="BJ916" s="88" t="s">
        <v>80</v>
      </c>
      <c r="BK916" s="185">
        <f>ROUND(I916*H916,2)</f>
        <v>0</v>
      </c>
      <c r="BL916" s="88" t="s">
        <v>129</v>
      </c>
      <c r="BM916" s="184" t="s">
        <v>2382</v>
      </c>
    </row>
    <row r="917" spans="1:65" s="192" customFormat="1" x14ac:dyDescent="0.2">
      <c r="B917" s="193"/>
      <c r="D917" s="186" t="s">
        <v>131</v>
      </c>
      <c r="E917" s="194" t="s">
        <v>1</v>
      </c>
      <c r="F917" s="195" t="s">
        <v>2383</v>
      </c>
      <c r="H917" s="196">
        <v>1.6</v>
      </c>
      <c r="L917" s="193"/>
      <c r="M917" s="197"/>
      <c r="N917" s="198"/>
      <c r="O917" s="198"/>
      <c r="P917" s="198"/>
      <c r="Q917" s="198"/>
      <c r="R917" s="198"/>
      <c r="S917" s="198"/>
      <c r="T917" s="199"/>
      <c r="AT917" s="194" t="s">
        <v>131</v>
      </c>
      <c r="AU917" s="194" t="s">
        <v>82</v>
      </c>
      <c r="AV917" s="192" t="s">
        <v>82</v>
      </c>
      <c r="AW917" s="192" t="s">
        <v>28</v>
      </c>
      <c r="AX917" s="192" t="s">
        <v>80</v>
      </c>
      <c r="AY917" s="194" t="s">
        <v>124</v>
      </c>
    </row>
    <row r="918" spans="1:65" s="99" customFormat="1" ht="16.5" customHeight="1" x14ac:dyDescent="0.2">
      <c r="A918" s="100"/>
      <c r="B918" s="97"/>
      <c r="C918" s="218" t="s">
        <v>2384</v>
      </c>
      <c r="D918" s="218" t="s">
        <v>467</v>
      </c>
      <c r="E918" s="219" t="s">
        <v>2385</v>
      </c>
      <c r="F918" s="220" t="s">
        <v>2386</v>
      </c>
      <c r="G918" s="221" t="s">
        <v>730</v>
      </c>
      <c r="H918" s="222">
        <v>9.2260000000000009</v>
      </c>
      <c r="I918" s="231">
        <v>0</v>
      </c>
      <c r="J918" s="223">
        <f>ROUND(I918*H918,2)</f>
        <v>0</v>
      </c>
      <c r="K918" s="224"/>
      <c r="L918" s="225"/>
      <c r="M918" s="226" t="s">
        <v>1</v>
      </c>
      <c r="N918" s="227" t="s">
        <v>37</v>
      </c>
      <c r="O918" s="182">
        <v>0</v>
      </c>
      <c r="P918" s="182">
        <f>O918*H918</f>
        <v>0</v>
      </c>
      <c r="Q918" s="182">
        <v>1</v>
      </c>
      <c r="R918" s="182">
        <f>Q918*H918</f>
        <v>9.2260000000000009</v>
      </c>
      <c r="S918" s="182">
        <v>0</v>
      </c>
      <c r="T918" s="183">
        <f>S918*H918</f>
        <v>0</v>
      </c>
      <c r="U918" s="100"/>
      <c r="V918" s="100"/>
      <c r="W918" s="100"/>
      <c r="X918" s="100"/>
      <c r="Y918" s="100"/>
      <c r="Z918" s="100"/>
      <c r="AA918" s="100"/>
      <c r="AB918" s="100"/>
      <c r="AC918" s="100"/>
      <c r="AD918" s="100"/>
      <c r="AE918" s="100"/>
      <c r="AR918" s="184" t="s">
        <v>178</v>
      </c>
      <c r="AT918" s="184" t="s">
        <v>467</v>
      </c>
      <c r="AU918" s="184" t="s">
        <v>82</v>
      </c>
      <c r="AY918" s="88" t="s">
        <v>124</v>
      </c>
      <c r="BE918" s="185">
        <f>IF(N918="základní",J918,0)</f>
        <v>0</v>
      </c>
      <c r="BF918" s="185">
        <f>IF(N918="snížená",J918,0)</f>
        <v>0</v>
      </c>
      <c r="BG918" s="185">
        <f>IF(N918="zákl. přenesená",J918,0)</f>
        <v>0</v>
      </c>
      <c r="BH918" s="185">
        <f>IF(N918="sníž. přenesená",J918,0)</f>
        <v>0</v>
      </c>
      <c r="BI918" s="185">
        <f>IF(N918="nulová",J918,0)</f>
        <v>0</v>
      </c>
      <c r="BJ918" s="88" t="s">
        <v>80</v>
      </c>
      <c r="BK918" s="185">
        <f>ROUND(I918*H918,2)</f>
        <v>0</v>
      </c>
      <c r="BL918" s="88" t="s">
        <v>129</v>
      </c>
      <c r="BM918" s="184" t="s">
        <v>2387</v>
      </c>
    </row>
    <row r="919" spans="1:65" s="192" customFormat="1" x14ac:dyDescent="0.2">
      <c r="B919" s="193"/>
      <c r="D919" s="186" t="s">
        <v>131</v>
      </c>
      <c r="E919" s="194" t="s">
        <v>1</v>
      </c>
      <c r="F919" s="195" t="s">
        <v>2388</v>
      </c>
      <c r="H919" s="196">
        <v>2.4569999999999999</v>
      </c>
      <c r="L919" s="193"/>
      <c r="M919" s="197"/>
      <c r="N919" s="198"/>
      <c r="O919" s="198"/>
      <c r="P919" s="198"/>
      <c r="Q919" s="198"/>
      <c r="R919" s="198"/>
      <c r="S919" s="198"/>
      <c r="T919" s="199"/>
      <c r="AT919" s="194" t="s">
        <v>131</v>
      </c>
      <c r="AU919" s="194" t="s">
        <v>82</v>
      </c>
      <c r="AV919" s="192" t="s">
        <v>82</v>
      </c>
      <c r="AW919" s="192" t="s">
        <v>28</v>
      </c>
      <c r="AX919" s="192" t="s">
        <v>72</v>
      </c>
      <c r="AY919" s="194" t="s">
        <v>124</v>
      </c>
    </row>
    <row r="920" spans="1:65" s="192" customFormat="1" x14ac:dyDescent="0.2">
      <c r="B920" s="193"/>
      <c r="D920" s="186" t="s">
        <v>131</v>
      </c>
      <c r="E920" s="194" t="s">
        <v>1</v>
      </c>
      <c r="F920" s="195" t="s">
        <v>2389</v>
      </c>
      <c r="H920" s="196">
        <v>1.4690000000000001</v>
      </c>
      <c r="L920" s="193"/>
      <c r="M920" s="197"/>
      <c r="N920" s="198"/>
      <c r="O920" s="198"/>
      <c r="P920" s="198"/>
      <c r="Q920" s="198"/>
      <c r="R920" s="198"/>
      <c r="S920" s="198"/>
      <c r="T920" s="199"/>
      <c r="AT920" s="194" t="s">
        <v>131</v>
      </c>
      <c r="AU920" s="194" t="s">
        <v>82</v>
      </c>
      <c r="AV920" s="192" t="s">
        <v>82</v>
      </c>
      <c r="AW920" s="192" t="s">
        <v>28</v>
      </c>
      <c r="AX920" s="192" t="s">
        <v>72</v>
      </c>
      <c r="AY920" s="194" t="s">
        <v>124</v>
      </c>
    </row>
    <row r="921" spans="1:65" s="192" customFormat="1" x14ac:dyDescent="0.2">
      <c r="B921" s="193"/>
      <c r="D921" s="186" t="s">
        <v>131</v>
      </c>
      <c r="E921" s="194" t="s">
        <v>1</v>
      </c>
      <c r="F921" s="195" t="s">
        <v>2390</v>
      </c>
      <c r="H921" s="196">
        <v>5.3</v>
      </c>
      <c r="L921" s="193"/>
      <c r="M921" s="197"/>
      <c r="N921" s="198"/>
      <c r="O921" s="198"/>
      <c r="P921" s="198"/>
      <c r="Q921" s="198"/>
      <c r="R921" s="198"/>
      <c r="S921" s="198"/>
      <c r="T921" s="199"/>
      <c r="AT921" s="194" t="s">
        <v>131</v>
      </c>
      <c r="AU921" s="194" t="s">
        <v>82</v>
      </c>
      <c r="AV921" s="192" t="s">
        <v>82</v>
      </c>
      <c r="AW921" s="192" t="s">
        <v>28</v>
      </c>
      <c r="AX921" s="192" t="s">
        <v>72</v>
      </c>
      <c r="AY921" s="194" t="s">
        <v>124</v>
      </c>
    </row>
    <row r="922" spans="1:65" s="210" customFormat="1" x14ac:dyDescent="0.2">
      <c r="B922" s="211"/>
      <c r="D922" s="186" t="s">
        <v>131</v>
      </c>
      <c r="E922" s="212" t="s">
        <v>1</v>
      </c>
      <c r="F922" s="213" t="s">
        <v>140</v>
      </c>
      <c r="H922" s="214">
        <v>9.2259999999999991</v>
      </c>
      <c r="L922" s="211"/>
      <c r="M922" s="215"/>
      <c r="N922" s="216"/>
      <c r="O922" s="216"/>
      <c r="P922" s="216"/>
      <c r="Q922" s="216"/>
      <c r="R922" s="216"/>
      <c r="S922" s="216"/>
      <c r="T922" s="217"/>
      <c r="AT922" s="212" t="s">
        <v>131</v>
      </c>
      <c r="AU922" s="212" t="s">
        <v>82</v>
      </c>
      <c r="AV922" s="210" t="s">
        <v>129</v>
      </c>
      <c r="AW922" s="210" t="s">
        <v>28</v>
      </c>
      <c r="AX922" s="210" t="s">
        <v>80</v>
      </c>
      <c r="AY922" s="212" t="s">
        <v>124</v>
      </c>
    </row>
    <row r="923" spans="1:65" s="99" customFormat="1" ht="16.5" customHeight="1" x14ac:dyDescent="0.2">
      <c r="A923" s="100"/>
      <c r="B923" s="97"/>
      <c r="C923" s="218" t="s">
        <v>2391</v>
      </c>
      <c r="D923" s="218" t="s">
        <v>467</v>
      </c>
      <c r="E923" s="219" t="s">
        <v>2392</v>
      </c>
      <c r="F923" s="220" t="s">
        <v>2393</v>
      </c>
      <c r="G923" s="221" t="s">
        <v>730</v>
      </c>
      <c r="H923" s="222">
        <v>17.974</v>
      </c>
      <c r="I923" s="231">
        <v>0</v>
      </c>
      <c r="J923" s="223">
        <f>ROUND(I923*H923,2)</f>
        <v>0</v>
      </c>
      <c r="K923" s="224"/>
      <c r="L923" s="225"/>
      <c r="M923" s="226" t="s">
        <v>1</v>
      </c>
      <c r="N923" s="227" t="s">
        <v>37</v>
      </c>
      <c r="O923" s="182">
        <v>0</v>
      </c>
      <c r="P923" s="182">
        <f>O923*H923</f>
        <v>0</v>
      </c>
      <c r="Q923" s="182">
        <v>1</v>
      </c>
      <c r="R923" s="182">
        <f>Q923*H923</f>
        <v>17.974</v>
      </c>
      <c r="S923" s="182">
        <v>0</v>
      </c>
      <c r="T923" s="183">
        <f>S923*H923</f>
        <v>0</v>
      </c>
      <c r="U923" s="100"/>
      <c r="V923" s="100"/>
      <c r="W923" s="100"/>
      <c r="X923" s="100"/>
      <c r="Y923" s="100"/>
      <c r="Z923" s="100"/>
      <c r="AA923" s="100"/>
      <c r="AB923" s="100"/>
      <c r="AC923" s="100"/>
      <c r="AD923" s="100"/>
      <c r="AE923" s="100"/>
      <c r="AR923" s="184" t="s">
        <v>178</v>
      </c>
      <c r="AT923" s="184" t="s">
        <v>467</v>
      </c>
      <c r="AU923" s="184" t="s">
        <v>82</v>
      </c>
      <c r="AY923" s="88" t="s">
        <v>124</v>
      </c>
      <c r="BE923" s="185">
        <f>IF(N923="základní",J923,0)</f>
        <v>0</v>
      </c>
      <c r="BF923" s="185">
        <f>IF(N923="snížená",J923,0)</f>
        <v>0</v>
      </c>
      <c r="BG923" s="185">
        <f>IF(N923="zákl. přenesená",J923,0)</f>
        <v>0</v>
      </c>
      <c r="BH923" s="185">
        <f>IF(N923="sníž. přenesená",J923,0)</f>
        <v>0</v>
      </c>
      <c r="BI923" s="185">
        <f>IF(N923="nulová",J923,0)</f>
        <v>0</v>
      </c>
      <c r="BJ923" s="88" t="s">
        <v>80</v>
      </c>
      <c r="BK923" s="185">
        <f>ROUND(I923*H923,2)</f>
        <v>0</v>
      </c>
      <c r="BL923" s="88" t="s">
        <v>129</v>
      </c>
      <c r="BM923" s="184" t="s">
        <v>2394</v>
      </c>
    </row>
    <row r="924" spans="1:65" s="192" customFormat="1" x14ac:dyDescent="0.2">
      <c r="B924" s="193"/>
      <c r="D924" s="186" t="s">
        <v>131</v>
      </c>
      <c r="E924" s="194" t="s">
        <v>1</v>
      </c>
      <c r="F924" s="195" t="s">
        <v>2395</v>
      </c>
      <c r="H924" s="196">
        <v>17.05</v>
      </c>
      <c r="L924" s="193"/>
      <c r="M924" s="197"/>
      <c r="N924" s="198"/>
      <c r="O924" s="198"/>
      <c r="P924" s="198"/>
      <c r="Q924" s="198"/>
      <c r="R924" s="198"/>
      <c r="S924" s="198"/>
      <c r="T924" s="199"/>
      <c r="AT924" s="194" t="s">
        <v>131</v>
      </c>
      <c r="AU924" s="194" t="s">
        <v>82</v>
      </c>
      <c r="AV924" s="192" t="s">
        <v>82</v>
      </c>
      <c r="AW924" s="192" t="s">
        <v>28</v>
      </c>
      <c r="AX924" s="192" t="s">
        <v>72</v>
      </c>
      <c r="AY924" s="194" t="s">
        <v>124</v>
      </c>
    </row>
    <row r="925" spans="1:65" s="192" customFormat="1" x14ac:dyDescent="0.2">
      <c r="B925" s="193"/>
      <c r="D925" s="186" t="s">
        <v>131</v>
      </c>
      <c r="E925" s="194" t="s">
        <v>1</v>
      </c>
      <c r="F925" s="195" t="s">
        <v>2396</v>
      </c>
      <c r="H925" s="196">
        <v>0.64700000000000002</v>
      </c>
      <c r="L925" s="193"/>
      <c r="M925" s="197"/>
      <c r="N925" s="198"/>
      <c r="O925" s="198"/>
      <c r="P925" s="198"/>
      <c r="Q925" s="198"/>
      <c r="R925" s="198"/>
      <c r="S925" s="198"/>
      <c r="T925" s="199"/>
      <c r="AT925" s="194" t="s">
        <v>131</v>
      </c>
      <c r="AU925" s="194" t="s">
        <v>82</v>
      </c>
      <c r="AV925" s="192" t="s">
        <v>82</v>
      </c>
      <c r="AW925" s="192" t="s">
        <v>28</v>
      </c>
      <c r="AX925" s="192" t="s">
        <v>72</v>
      </c>
      <c r="AY925" s="194" t="s">
        <v>124</v>
      </c>
    </row>
    <row r="926" spans="1:65" s="192" customFormat="1" x14ac:dyDescent="0.2">
      <c r="B926" s="193"/>
      <c r="D926" s="186" t="s">
        <v>131</v>
      </c>
      <c r="E926" s="194" t="s">
        <v>1</v>
      </c>
      <c r="F926" s="195" t="s">
        <v>2397</v>
      </c>
      <c r="H926" s="196">
        <v>9.6000000000000002E-2</v>
      </c>
      <c r="L926" s="193"/>
      <c r="M926" s="197"/>
      <c r="N926" s="198"/>
      <c r="O926" s="198"/>
      <c r="P926" s="198"/>
      <c r="Q926" s="198"/>
      <c r="R926" s="198"/>
      <c r="S926" s="198"/>
      <c r="T926" s="199"/>
      <c r="AT926" s="194" t="s">
        <v>131</v>
      </c>
      <c r="AU926" s="194" t="s">
        <v>82</v>
      </c>
      <c r="AV926" s="192" t="s">
        <v>82</v>
      </c>
      <c r="AW926" s="192" t="s">
        <v>28</v>
      </c>
      <c r="AX926" s="192" t="s">
        <v>72</v>
      </c>
      <c r="AY926" s="194" t="s">
        <v>124</v>
      </c>
    </row>
    <row r="927" spans="1:65" s="192" customFormat="1" x14ac:dyDescent="0.2">
      <c r="B927" s="193"/>
      <c r="D927" s="186" t="s">
        <v>131</v>
      </c>
      <c r="E927" s="194" t="s">
        <v>1</v>
      </c>
      <c r="F927" s="195" t="s">
        <v>2398</v>
      </c>
      <c r="H927" s="196">
        <v>0.18099999999999999</v>
      </c>
      <c r="L927" s="193"/>
      <c r="M927" s="197"/>
      <c r="N927" s="198"/>
      <c r="O927" s="198"/>
      <c r="P927" s="198"/>
      <c r="Q927" s="198"/>
      <c r="R927" s="198"/>
      <c r="S927" s="198"/>
      <c r="T927" s="199"/>
      <c r="AT927" s="194" t="s">
        <v>131</v>
      </c>
      <c r="AU927" s="194" t="s">
        <v>82</v>
      </c>
      <c r="AV927" s="192" t="s">
        <v>82</v>
      </c>
      <c r="AW927" s="192" t="s">
        <v>28</v>
      </c>
      <c r="AX927" s="192" t="s">
        <v>72</v>
      </c>
      <c r="AY927" s="194" t="s">
        <v>124</v>
      </c>
    </row>
    <row r="928" spans="1:65" s="210" customFormat="1" x14ac:dyDescent="0.2">
      <c r="B928" s="211"/>
      <c r="D928" s="186" t="s">
        <v>131</v>
      </c>
      <c r="E928" s="212" t="s">
        <v>1</v>
      </c>
      <c r="F928" s="213" t="s">
        <v>140</v>
      </c>
      <c r="H928" s="214">
        <v>17.974</v>
      </c>
      <c r="L928" s="211"/>
      <c r="M928" s="215"/>
      <c r="N928" s="216"/>
      <c r="O928" s="216"/>
      <c r="P928" s="216"/>
      <c r="Q928" s="216"/>
      <c r="R928" s="216"/>
      <c r="S928" s="216"/>
      <c r="T928" s="217"/>
      <c r="AT928" s="212" t="s">
        <v>131</v>
      </c>
      <c r="AU928" s="212" t="s">
        <v>82</v>
      </c>
      <c r="AV928" s="210" t="s">
        <v>129</v>
      </c>
      <c r="AW928" s="210" t="s">
        <v>28</v>
      </c>
      <c r="AX928" s="210" t="s">
        <v>80</v>
      </c>
      <c r="AY928" s="212" t="s">
        <v>124</v>
      </c>
    </row>
    <row r="929" spans="1:65" s="99" customFormat="1" ht="16.5" customHeight="1" x14ac:dyDescent="0.2">
      <c r="A929" s="100"/>
      <c r="B929" s="97"/>
      <c r="C929" s="218" t="s">
        <v>2399</v>
      </c>
      <c r="D929" s="218" t="s">
        <v>467</v>
      </c>
      <c r="E929" s="219" t="s">
        <v>2400</v>
      </c>
      <c r="F929" s="220" t="s">
        <v>2401</v>
      </c>
      <c r="G929" s="221" t="s">
        <v>730</v>
      </c>
      <c r="H929" s="222">
        <v>3.6909999999999998</v>
      </c>
      <c r="I929" s="231">
        <v>0</v>
      </c>
      <c r="J929" s="223">
        <f>ROUND(I929*H929,2)</f>
        <v>0</v>
      </c>
      <c r="K929" s="224"/>
      <c r="L929" s="225"/>
      <c r="M929" s="226" t="s">
        <v>1</v>
      </c>
      <c r="N929" s="227" t="s">
        <v>37</v>
      </c>
      <c r="O929" s="182">
        <v>0</v>
      </c>
      <c r="P929" s="182">
        <f>O929*H929</f>
        <v>0</v>
      </c>
      <c r="Q929" s="182">
        <v>1</v>
      </c>
      <c r="R929" s="182">
        <f>Q929*H929</f>
        <v>3.6909999999999998</v>
      </c>
      <c r="S929" s="182">
        <v>0</v>
      </c>
      <c r="T929" s="183">
        <f>S929*H929</f>
        <v>0</v>
      </c>
      <c r="U929" s="100"/>
      <c r="V929" s="100"/>
      <c r="W929" s="100"/>
      <c r="X929" s="100"/>
      <c r="Y929" s="100"/>
      <c r="Z929" s="100"/>
      <c r="AA929" s="100"/>
      <c r="AB929" s="100"/>
      <c r="AC929" s="100"/>
      <c r="AD929" s="100"/>
      <c r="AE929" s="100"/>
      <c r="AR929" s="184" t="s">
        <v>178</v>
      </c>
      <c r="AT929" s="184" t="s">
        <v>467</v>
      </c>
      <c r="AU929" s="184" t="s">
        <v>82</v>
      </c>
      <c r="AY929" s="88" t="s">
        <v>124</v>
      </c>
      <c r="BE929" s="185">
        <f>IF(N929="základní",J929,0)</f>
        <v>0</v>
      </c>
      <c r="BF929" s="185">
        <f>IF(N929="snížená",J929,0)</f>
        <v>0</v>
      </c>
      <c r="BG929" s="185">
        <f>IF(N929="zákl. přenesená",J929,0)</f>
        <v>0</v>
      </c>
      <c r="BH929" s="185">
        <f>IF(N929="sníž. přenesená",J929,0)</f>
        <v>0</v>
      </c>
      <c r="BI929" s="185">
        <f>IF(N929="nulová",J929,0)</f>
        <v>0</v>
      </c>
      <c r="BJ929" s="88" t="s">
        <v>80</v>
      </c>
      <c r="BK929" s="185">
        <f>ROUND(I929*H929,2)</f>
        <v>0</v>
      </c>
      <c r="BL929" s="88" t="s">
        <v>129</v>
      </c>
      <c r="BM929" s="184" t="s">
        <v>2402</v>
      </c>
    </row>
    <row r="930" spans="1:65" s="192" customFormat="1" x14ac:dyDescent="0.2">
      <c r="B930" s="193"/>
      <c r="D930" s="186" t="s">
        <v>131</v>
      </c>
      <c r="E930" s="194" t="s">
        <v>1</v>
      </c>
      <c r="F930" s="195" t="s">
        <v>2403</v>
      </c>
      <c r="H930" s="196">
        <v>0.98299999999999998</v>
      </c>
      <c r="L930" s="193"/>
      <c r="M930" s="197"/>
      <c r="N930" s="198"/>
      <c r="O930" s="198"/>
      <c r="P930" s="198"/>
      <c r="Q930" s="198"/>
      <c r="R930" s="198"/>
      <c r="S930" s="198"/>
      <c r="T930" s="199"/>
      <c r="AT930" s="194" t="s">
        <v>131</v>
      </c>
      <c r="AU930" s="194" t="s">
        <v>82</v>
      </c>
      <c r="AV930" s="192" t="s">
        <v>82</v>
      </c>
      <c r="AW930" s="192" t="s">
        <v>28</v>
      </c>
      <c r="AX930" s="192" t="s">
        <v>72</v>
      </c>
      <c r="AY930" s="194" t="s">
        <v>124</v>
      </c>
    </row>
    <row r="931" spans="1:65" s="192" customFormat="1" x14ac:dyDescent="0.2">
      <c r="B931" s="193"/>
      <c r="D931" s="186" t="s">
        <v>131</v>
      </c>
      <c r="E931" s="194" t="s">
        <v>1</v>
      </c>
      <c r="F931" s="195" t="s">
        <v>2404</v>
      </c>
      <c r="H931" s="196">
        <v>0.58799999999999997</v>
      </c>
      <c r="L931" s="193"/>
      <c r="M931" s="197"/>
      <c r="N931" s="198"/>
      <c r="O931" s="198"/>
      <c r="P931" s="198"/>
      <c r="Q931" s="198"/>
      <c r="R931" s="198"/>
      <c r="S931" s="198"/>
      <c r="T931" s="199"/>
      <c r="AT931" s="194" t="s">
        <v>131</v>
      </c>
      <c r="AU931" s="194" t="s">
        <v>82</v>
      </c>
      <c r="AV931" s="192" t="s">
        <v>82</v>
      </c>
      <c r="AW931" s="192" t="s">
        <v>28</v>
      </c>
      <c r="AX931" s="192" t="s">
        <v>72</v>
      </c>
      <c r="AY931" s="194" t="s">
        <v>124</v>
      </c>
    </row>
    <row r="932" spans="1:65" s="192" customFormat="1" x14ac:dyDescent="0.2">
      <c r="B932" s="193"/>
      <c r="D932" s="186" t="s">
        <v>131</v>
      </c>
      <c r="E932" s="194" t="s">
        <v>1</v>
      </c>
      <c r="F932" s="195" t="s">
        <v>2405</v>
      </c>
      <c r="H932" s="196">
        <v>2.12</v>
      </c>
      <c r="L932" s="193"/>
      <c r="M932" s="197"/>
      <c r="N932" s="198"/>
      <c r="O932" s="198"/>
      <c r="P932" s="198"/>
      <c r="Q932" s="198"/>
      <c r="R932" s="198"/>
      <c r="S932" s="198"/>
      <c r="T932" s="199"/>
      <c r="AT932" s="194" t="s">
        <v>131</v>
      </c>
      <c r="AU932" s="194" t="s">
        <v>82</v>
      </c>
      <c r="AV932" s="192" t="s">
        <v>82</v>
      </c>
      <c r="AW932" s="192" t="s">
        <v>28</v>
      </c>
      <c r="AX932" s="192" t="s">
        <v>72</v>
      </c>
      <c r="AY932" s="194" t="s">
        <v>124</v>
      </c>
    </row>
    <row r="933" spans="1:65" s="210" customFormat="1" x14ac:dyDescent="0.2">
      <c r="B933" s="211"/>
      <c r="D933" s="186" t="s">
        <v>131</v>
      </c>
      <c r="E933" s="212" t="s">
        <v>1</v>
      </c>
      <c r="F933" s="213" t="s">
        <v>140</v>
      </c>
      <c r="H933" s="214">
        <v>3.6909999999999998</v>
      </c>
      <c r="L933" s="211"/>
      <c r="M933" s="215"/>
      <c r="N933" s="216"/>
      <c r="O933" s="216"/>
      <c r="P933" s="216"/>
      <c r="Q933" s="216"/>
      <c r="R933" s="216"/>
      <c r="S933" s="216"/>
      <c r="T933" s="217"/>
      <c r="AT933" s="212" t="s">
        <v>131</v>
      </c>
      <c r="AU933" s="212" t="s">
        <v>82</v>
      </c>
      <c r="AV933" s="210" t="s">
        <v>129</v>
      </c>
      <c r="AW933" s="210" t="s">
        <v>28</v>
      </c>
      <c r="AX933" s="210" t="s">
        <v>80</v>
      </c>
      <c r="AY933" s="212" t="s">
        <v>124</v>
      </c>
    </row>
    <row r="934" spans="1:65" s="99" customFormat="1" ht="16.5" customHeight="1" x14ac:dyDescent="0.2">
      <c r="A934" s="100"/>
      <c r="B934" s="97"/>
      <c r="C934" s="218" t="s">
        <v>2406</v>
      </c>
      <c r="D934" s="218" t="s">
        <v>467</v>
      </c>
      <c r="E934" s="219" t="s">
        <v>2407</v>
      </c>
      <c r="F934" s="220" t="s">
        <v>2408</v>
      </c>
      <c r="G934" s="221" t="s">
        <v>730</v>
      </c>
      <c r="H934" s="222">
        <v>9.6000000000000002E-2</v>
      </c>
      <c r="I934" s="231">
        <v>0</v>
      </c>
      <c r="J934" s="223">
        <f>ROUND(I934*H934,2)</f>
        <v>0</v>
      </c>
      <c r="K934" s="224"/>
      <c r="L934" s="225"/>
      <c r="M934" s="226" t="s">
        <v>1</v>
      </c>
      <c r="N934" s="227" t="s">
        <v>37</v>
      </c>
      <c r="O934" s="182">
        <v>0</v>
      </c>
      <c r="P934" s="182">
        <f>O934*H934</f>
        <v>0</v>
      </c>
      <c r="Q934" s="182">
        <v>1</v>
      </c>
      <c r="R934" s="182">
        <f>Q934*H934</f>
        <v>9.6000000000000002E-2</v>
      </c>
      <c r="S934" s="182">
        <v>0</v>
      </c>
      <c r="T934" s="183">
        <f>S934*H934</f>
        <v>0</v>
      </c>
      <c r="U934" s="100"/>
      <c r="V934" s="100"/>
      <c r="W934" s="100"/>
      <c r="X934" s="100"/>
      <c r="Y934" s="100"/>
      <c r="Z934" s="100"/>
      <c r="AA934" s="100"/>
      <c r="AB934" s="100"/>
      <c r="AC934" s="100"/>
      <c r="AD934" s="100"/>
      <c r="AE934" s="100"/>
      <c r="AR934" s="184" t="s">
        <v>178</v>
      </c>
      <c r="AT934" s="184" t="s">
        <v>467</v>
      </c>
      <c r="AU934" s="184" t="s">
        <v>82</v>
      </c>
      <c r="AY934" s="88" t="s">
        <v>124</v>
      </c>
      <c r="BE934" s="185">
        <f>IF(N934="základní",J934,0)</f>
        <v>0</v>
      </c>
      <c r="BF934" s="185">
        <f>IF(N934="snížená",J934,0)</f>
        <v>0</v>
      </c>
      <c r="BG934" s="185">
        <f>IF(N934="zákl. přenesená",J934,0)</f>
        <v>0</v>
      </c>
      <c r="BH934" s="185">
        <f>IF(N934="sníž. přenesená",J934,0)</f>
        <v>0</v>
      </c>
      <c r="BI934" s="185">
        <f>IF(N934="nulová",J934,0)</f>
        <v>0</v>
      </c>
      <c r="BJ934" s="88" t="s">
        <v>80</v>
      </c>
      <c r="BK934" s="185">
        <f>ROUND(I934*H934,2)</f>
        <v>0</v>
      </c>
      <c r="BL934" s="88" t="s">
        <v>129</v>
      </c>
      <c r="BM934" s="184" t="s">
        <v>2409</v>
      </c>
    </row>
    <row r="935" spans="1:65" s="192" customFormat="1" x14ac:dyDescent="0.2">
      <c r="B935" s="193"/>
      <c r="D935" s="186" t="s">
        <v>131</v>
      </c>
      <c r="E935" s="194" t="s">
        <v>1</v>
      </c>
      <c r="F935" s="195" t="s">
        <v>2397</v>
      </c>
      <c r="H935" s="196">
        <v>9.6000000000000002E-2</v>
      </c>
      <c r="L935" s="193"/>
      <c r="M935" s="197"/>
      <c r="N935" s="198"/>
      <c r="O935" s="198"/>
      <c r="P935" s="198"/>
      <c r="Q935" s="198"/>
      <c r="R935" s="198"/>
      <c r="S935" s="198"/>
      <c r="T935" s="199"/>
      <c r="AT935" s="194" t="s">
        <v>131</v>
      </c>
      <c r="AU935" s="194" t="s">
        <v>82</v>
      </c>
      <c r="AV935" s="192" t="s">
        <v>82</v>
      </c>
      <c r="AW935" s="192" t="s">
        <v>28</v>
      </c>
      <c r="AX935" s="192" t="s">
        <v>80</v>
      </c>
      <c r="AY935" s="194" t="s">
        <v>124</v>
      </c>
    </row>
    <row r="936" spans="1:65" s="99" customFormat="1" ht="16.5" customHeight="1" x14ac:dyDescent="0.2">
      <c r="A936" s="100"/>
      <c r="B936" s="97"/>
      <c r="C936" s="173" t="s">
        <v>2410</v>
      </c>
      <c r="D936" s="173" t="s">
        <v>125</v>
      </c>
      <c r="E936" s="174" t="s">
        <v>2411</v>
      </c>
      <c r="F936" s="175" t="s">
        <v>2412</v>
      </c>
      <c r="G936" s="176" t="s">
        <v>128</v>
      </c>
      <c r="H936" s="177">
        <v>33.658999999999999</v>
      </c>
      <c r="I936" s="86">
        <v>0</v>
      </c>
      <c r="J936" s="178">
        <f>ROUND(I936*H936,2)</f>
        <v>0</v>
      </c>
      <c r="K936" s="179"/>
      <c r="L936" s="97"/>
      <c r="M936" s="180" t="s">
        <v>1</v>
      </c>
      <c r="N936" s="181" t="s">
        <v>37</v>
      </c>
      <c r="O936" s="182">
        <v>2.9000000000000001E-2</v>
      </c>
      <c r="P936" s="182">
        <f>O936*H936</f>
        <v>0.97611100000000006</v>
      </c>
      <c r="Q936" s="182">
        <v>0</v>
      </c>
      <c r="R936" s="182">
        <f>Q936*H936</f>
        <v>0</v>
      </c>
      <c r="S936" s="182">
        <v>0</v>
      </c>
      <c r="T936" s="183">
        <f>S936*H936</f>
        <v>0</v>
      </c>
      <c r="U936" s="100"/>
      <c r="V936" s="100"/>
      <c r="W936" s="100"/>
      <c r="X936" s="100"/>
      <c r="Y936" s="100"/>
      <c r="Z936" s="100"/>
      <c r="AA936" s="100"/>
      <c r="AB936" s="100"/>
      <c r="AC936" s="100"/>
      <c r="AD936" s="100"/>
      <c r="AE936" s="100"/>
      <c r="AR936" s="184" t="s">
        <v>129</v>
      </c>
      <c r="AT936" s="184" t="s">
        <v>125</v>
      </c>
      <c r="AU936" s="184" t="s">
        <v>82</v>
      </c>
      <c r="AY936" s="88" t="s">
        <v>124</v>
      </c>
      <c r="BE936" s="185">
        <f>IF(N936="základní",J936,0)</f>
        <v>0</v>
      </c>
      <c r="BF936" s="185">
        <f>IF(N936="snížená",J936,0)</f>
        <v>0</v>
      </c>
      <c r="BG936" s="185">
        <f>IF(N936="zákl. přenesená",J936,0)</f>
        <v>0</v>
      </c>
      <c r="BH936" s="185">
        <f>IF(N936="sníž. přenesená",J936,0)</f>
        <v>0</v>
      </c>
      <c r="BI936" s="185">
        <f>IF(N936="nulová",J936,0)</f>
        <v>0</v>
      </c>
      <c r="BJ936" s="88" t="s">
        <v>80</v>
      </c>
      <c r="BK936" s="185">
        <f>ROUND(I936*H936,2)</f>
        <v>0</v>
      </c>
      <c r="BL936" s="88" t="s">
        <v>129</v>
      </c>
      <c r="BM936" s="184" t="s">
        <v>2413</v>
      </c>
    </row>
    <row r="937" spans="1:65" s="192" customFormat="1" x14ac:dyDescent="0.2">
      <c r="B937" s="193"/>
      <c r="D937" s="186" t="s">
        <v>131</v>
      </c>
      <c r="E937" s="194" t="s">
        <v>1</v>
      </c>
      <c r="F937" s="195" t="s">
        <v>2367</v>
      </c>
      <c r="H937" s="196">
        <v>4.9139999999999997</v>
      </c>
      <c r="L937" s="193"/>
      <c r="M937" s="197"/>
      <c r="N937" s="198"/>
      <c r="O937" s="198"/>
      <c r="P937" s="198"/>
      <c r="Q937" s="198"/>
      <c r="R937" s="198"/>
      <c r="S937" s="198"/>
      <c r="T937" s="199"/>
      <c r="AT937" s="194" t="s">
        <v>131</v>
      </c>
      <c r="AU937" s="194" t="s">
        <v>82</v>
      </c>
      <c r="AV937" s="192" t="s">
        <v>82</v>
      </c>
      <c r="AW937" s="192" t="s">
        <v>28</v>
      </c>
      <c r="AX937" s="192" t="s">
        <v>72</v>
      </c>
      <c r="AY937" s="194" t="s">
        <v>124</v>
      </c>
    </row>
    <row r="938" spans="1:65" s="192" customFormat="1" x14ac:dyDescent="0.2">
      <c r="B938" s="193"/>
      <c r="D938" s="186" t="s">
        <v>131</v>
      </c>
      <c r="E938" s="194" t="s">
        <v>1</v>
      </c>
      <c r="F938" s="195" t="s">
        <v>2378</v>
      </c>
      <c r="H938" s="196">
        <v>4.62</v>
      </c>
      <c r="L938" s="193"/>
      <c r="M938" s="197"/>
      <c r="N938" s="198"/>
      <c r="O938" s="198"/>
      <c r="P938" s="198"/>
      <c r="Q938" s="198"/>
      <c r="R938" s="198"/>
      <c r="S938" s="198"/>
      <c r="T938" s="199"/>
      <c r="AT938" s="194" t="s">
        <v>131</v>
      </c>
      <c r="AU938" s="194" t="s">
        <v>82</v>
      </c>
      <c r="AV938" s="192" t="s">
        <v>82</v>
      </c>
      <c r="AW938" s="192" t="s">
        <v>28</v>
      </c>
      <c r="AX938" s="192" t="s">
        <v>72</v>
      </c>
      <c r="AY938" s="194" t="s">
        <v>124</v>
      </c>
    </row>
    <row r="939" spans="1:65" s="192" customFormat="1" x14ac:dyDescent="0.2">
      <c r="B939" s="193"/>
      <c r="D939" s="186" t="s">
        <v>131</v>
      </c>
      <c r="E939" s="194" t="s">
        <v>1</v>
      </c>
      <c r="F939" s="195" t="s">
        <v>2361</v>
      </c>
      <c r="H939" s="196">
        <v>5.875</v>
      </c>
      <c r="L939" s="193"/>
      <c r="M939" s="197"/>
      <c r="N939" s="198"/>
      <c r="O939" s="198"/>
      <c r="P939" s="198"/>
      <c r="Q939" s="198"/>
      <c r="R939" s="198"/>
      <c r="S939" s="198"/>
      <c r="T939" s="199"/>
      <c r="AT939" s="194" t="s">
        <v>131</v>
      </c>
      <c r="AU939" s="194" t="s">
        <v>82</v>
      </c>
      <c r="AV939" s="192" t="s">
        <v>82</v>
      </c>
      <c r="AW939" s="192" t="s">
        <v>28</v>
      </c>
      <c r="AX939" s="192" t="s">
        <v>72</v>
      </c>
      <c r="AY939" s="194" t="s">
        <v>124</v>
      </c>
    </row>
    <row r="940" spans="1:65" s="192" customFormat="1" x14ac:dyDescent="0.2">
      <c r="B940" s="193"/>
      <c r="D940" s="186" t="s">
        <v>131</v>
      </c>
      <c r="E940" s="194" t="s">
        <v>1</v>
      </c>
      <c r="F940" s="195" t="s">
        <v>2414</v>
      </c>
      <c r="H940" s="196">
        <v>1.29</v>
      </c>
      <c r="L940" s="193"/>
      <c r="M940" s="197"/>
      <c r="N940" s="198"/>
      <c r="O940" s="198"/>
      <c r="P940" s="198"/>
      <c r="Q940" s="198"/>
      <c r="R940" s="198"/>
      <c r="S940" s="198"/>
      <c r="T940" s="199"/>
      <c r="AT940" s="194" t="s">
        <v>131</v>
      </c>
      <c r="AU940" s="194" t="s">
        <v>82</v>
      </c>
      <c r="AV940" s="192" t="s">
        <v>82</v>
      </c>
      <c r="AW940" s="192" t="s">
        <v>28</v>
      </c>
      <c r="AX940" s="192" t="s">
        <v>72</v>
      </c>
      <c r="AY940" s="194" t="s">
        <v>124</v>
      </c>
    </row>
    <row r="941" spans="1:65" s="192" customFormat="1" x14ac:dyDescent="0.2">
      <c r="B941" s="193"/>
      <c r="D941" s="186" t="s">
        <v>131</v>
      </c>
      <c r="E941" s="194" t="s">
        <v>1</v>
      </c>
      <c r="F941" s="195" t="s">
        <v>2415</v>
      </c>
      <c r="H941" s="196">
        <v>16.96</v>
      </c>
      <c r="L941" s="193"/>
      <c r="M941" s="197"/>
      <c r="N941" s="198"/>
      <c r="O941" s="198"/>
      <c r="P941" s="198"/>
      <c r="Q941" s="198"/>
      <c r="R941" s="198"/>
      <c r="S941" s="198"/>
      <c r="T941" s="199"/>
      <c r="AT941" s="194" t="s">
        <v>131</v>
      </c>
      <c r="AU941" s="194" t="s">
        <v>82</v>
      </c>
      <c r="AV941" s="192" t="s">
        <v>82</v>
      </c>
      <c r="AW941" s="192" t="s">
        <v>28</v>
      </c>
      <c r="AX941" s="192" t="s">
        <v>72</v>
      </c>
      <c r="AY941" s="194" t="s">
        <v>124</v>
      </c>
    </row>
    <row r="942" spans="1:65" s="210" customFormat="1" x14ac:dyDescent="0.2">
      <c r="B942" s="211"/>
      <c r="D942" s="186" t="s">
        <v>131</v>
      </c>
      <c r="E942" s="212" t="s">
        <v>1</v>
      </c>
      <c r="F942" s="213" t="s">
        <v>140</v>
      </c>
      <c r="H942" s="214">
        <v>33.658999999999999</v>
      </c>
      <c r="L942" s="211"/>
      <c r="M942" s="215"/>
      <c r="N942" s="216"/>
      <c r="O942" s="216"/>
      <c r="P942" s="216"/>
      <c r="Q942" s="216"/>
      <c r="R942" s="216"/>
      <c r="S942" s="216"/>
      <c r="T942" s="217"/>
      <c r="AT942" s="212" t="s">
        <v>131</v>
      </c>
      <c r="AU942" s="212" t="s">
        <v>82</v>
      </c>
      <c r="AV942" s="210" t="s">
        <v>129</v>
      </c>
      <c r="AW942" s="210" t="s">
        <v>28</v>
      </c>
      <c r="AX942" s="210" t="s">
        <v>80</v>
      </c>
      <c r="AY942" s="212" t="s">
        <v>124</v>
      </c>
    </row>
    <row r="943" spans="1:65" s="99" customFormat="1" ht="16.5" customHeight="1" x14ac:dyDescent="0.2">
      <c r="A943" s="100"/>
      <c r="B943" s="97"/>
      <c r="C943" s="173" t="s">
        <v>2416</v>
      </c>
      <c r="D943" s="173" t="s">
        <v>125</v>
      </c>
      <c r="E943" s="174" t="s">
        <v>2417</v>
      </c>
      <c r="F943" s="175" t="s">
        <v>2418</v>
      </c>
      <c r="G943" s="176" t="s">
        <v>128</v>
      </c>
      <c r="H943" s="177">
        <v>34.1</v>
      </c>
      <c r="I943" s="86">
        <v>0</v>
      </c>
      <c r="J943" s="178">
        <f>ROUND(I943*H943,2)</f>
        <v>0</v>
      </c>
      <c r="K943" s="179"/>
      <c r="L943" s="97"/>
      <c r="M943" s="180" t="s">
        <v>1</v>
      </c>
      <c r="N943" s="181" t="s">
        <v>37</v>
      </c>
      <c r="O943" s="182">
        <v>2.9000000000000001E-2</v>
      </c>
      <c r="P943" s="182">
        <f>O943*H943</f>
        <v>0.98890000000000011</v>
      </c>
      <c r="Q943" s="182">
        <v>0</v>
      </c>
      <c r="R943" s="182">
        <f>Q943*H943</f>
        <v>0</v>
      </c>
      <c r="S943" s="182">
        <v>0</v>
      </c>
      <c r="T943" s="183">
        <f>S943*H943</f>
        <v>0</v>
      </c>
      <c r="U943" s="100"/>
      <c r="V943" s="100"/>
      <c r="W943" s="100"/>
      <c r="X943" s="100"/>
      <c r="Y943" s="100"/>
      <c r="Z943" s="100"/>
      <c r="AA943" s="100"/>
      <c r="AB943" s="100"/>
      <c r="AC943" s="100"/>
      <c r="AD943" s="100"/>
      <c r="AE943" s="100"/>
      <c r="AR943" s="184" t="s">
        <v>129</v>
      </c>
      <c r="AT943" s="184" t="s">
        <v>125</v>
      </c>
      <c r="AU943" s="184" t="s">
        <v>82</v>
      </c>
      <c r="AY943" s="88" t="s">
        <v>124</v>
      </c>
      <c r="BE943" s="185">
        <f>IF(N943="základní",J943,0)</f>
        <v>0</v>
      </c>
      <c r="BF943" s="185">
        <f>IF(N943="snížená",J943,0)</f>
        <v>0</v>
      </c>
      <c r="BG943" s="185">
        <f>IF(N943="zákl. přenesená",J943,0)</f>
        <v>0</v>
      </c>
      <c r="BH943" s="185">
        <f>IF(N943="sníž. přenesená",J943,0)</f>
        <v>0</v>
      </c>
      <c r="BI943" s="185">
        <f>IF(N943="nulová",J943,0)</f>
        <v>0</v>
      </c>
      <c r="BJ943" s="88" t="s">
        <v>80</v>
      </c>
      <c r="BK943" s="185">
        <f>ROUND(I943*H943,2)</f>
        <v>0</v>
      </c>
      <c r="BL943" s="88" t="s">
        <v>129</v>
      </c>
      <c r="BM943" s="184" t="s">
        <v>2419</v>
      </c>
    </row>
    <row r="944" spans="1:65" s="192" customFormat="1" x14ac:dyDescent="0.2">
      <c r="B944" s="193"/>
      <c r="D944" s="186" t="s">
        <v>131</v>
      </c>
      <c r="E944" s="194" t="s">
        <v>1</v>
      </c>
      <c r="F944" s="195" t="s">
        <v>2357</v>
      </c>
      <c r="H944" s="196">
        <v>34.1</v>
      </c>
      <c r="L944" s="193"/>
      <c r="M944" s="197"/>
      <c r="N944" s="198"/>
      <c r="O944" s="198"/>
      <c r="P944" s="198"/>
      <c r="Q944" s="198"/>
      <c r="R944" s="198"/>
      <c r="S944" s="198"/>
      <c r="T944" s="199"/>
      <c r="AT944" s="194" t="s">
        <v>131</v>
      </c>
      <c r="AU944" s="194" t="s">
        <v>82</v>
      </c>
      <c r="AV944" s="192" t="s">
        <v>82</v>
      </c>
      <c r="AW944" s="192" t="s">
        <v>28</v>
      </c>
      <c r="AX944" s="192" t="s">
        <v>80</v>
      </c>
      <c r="AY944" s="194" t="s">
        <v>124</v>
      </c>
    </row>
    <row r="945" spans="1:65" s="99" customFormat="1" ht="21.75" customHeight="1" x14ac:dyDescent="0.2">
      <c r="A945" s="100"/>
      <c r="B945" s="97"/>
      <c r="C945" s="173" t="s">
        <v>2420</v>
      </c>
      <c r="D945" s="173" t="s">
        <v>125</v>
      </c>
      <c r="E945" s="174" t="s">
        <v>2421</v>
      </c>
      <c r="F945" s="175" t="s">
        <v>2422</v>
      </c>
      <c r="G945" s="176" t="s">
        <v>128</v>
      </c>
      <c r="H945" s="177">
        <v>27.748999999999999</v>
      </c>
      <c r="I945" s="86">
        <v>0</v>
      </c>
      <c r="J945" s="178">
        <f>ROUND(I945*H945,2)</f>
        <v>0</v>
      </c>
      <c r="K945" s="179"/>
      <c r="L945" s="97"/>
      <c r="M945" s="180" t="s">
        <v>1</v>
      </c>
      <c r="N945" s="181" t="s">
        <v>37</v>
      </c>
      <c r="O945" s="182">
        <v>1.3740000000000001</v>
      </c>
      <c r="P945" s="182">
        <f>O945*H945</f>
        <v>38.127126000000004</v>
      </c>
      <c r="Q945" s="182">
        <v>0.16700000000000001</v>
      </c>
      <c r="R945" s="182">
        <f>Q945*H945</f>
        <v>4.6340830000000004</v>
      </c>
      <c r="S945" s="182">
        <v>0</v>
      </c>
      <c r="T945" s="183">
        <f>S945*H945</f>
        <v>0</v>
      </c>
      <c r="U945" s="100"/>
      <c r="V945" s="100"/>
      <c r="W945" s="100"/>
      <c r="X945" s="100"/>
      <c r="Y945" s="100"/>
      <c r="Z945" s="100"/>
      <c r="AA945" s="100"/>
      <c r="AB945" s="100"/>
      <c r="AC945" s="100"/>
      <c r="AD945" s="100"/>
      <c r="AE945" s="100"/>
      <c r="AR945" s="184" t="s">
        <v>129</v>
      </c>
      <c r="AT945" s="184" t="s">
        <v>125</v>
      </c>
      <c r="AU945" s="184" t="s">
        <v>82</v>
      </c>
      <c r="AY945" s="88" t="s">
        <v>124</v>
      </c>
      <c r="BE945" s="185">
        <f>IF(N945="základní",J945,0)</f>
        <v>0</v>
      </c>
      <c r="BF945" s="185">
        <f>IF(N945="snížená",J945,0)</f>
        <v>0</v>
      </c>
      <c r="BG945" s="185">
        <f>IF(N945="zákl. přenesená",J945,0)</f>
        <v>0</v>
      </c>
      <c r="BH945" s="185">
        <f>IF(N945="sníž. přenesená",J945,0)</f>
        <v>0</v>
      </c>
      <c r="BI945" s="185">
        <f>IF(N945="nulová",J945,0)</f>
        <v>0</v>
      </c>
      <c r="BJ945" s="88" t="s">
        <v>80</v>
      </c>
      <c r="BK945" s="185">
        <f>ROUND(I945*H945,2)</f>
        <v>0</v>
      </c>
      <c r="BL945" s="88" t="s">
        <v>129</v>
      </c>
      <c r="BM945" s="184" t="s">
        <v>2423</v>
      </c>
    </row>
    <row r="946" spans="1:65" s="192" customFormat="1" x14ac:dyDescent="0.2">
      <c r="B946" s="193"/>
      <c r="D946" s="186" t="s">
        <v>131</v>
      </c>
      <c r="E946" s="194" t="s">
        <v>1</v>
      </c>
      <c r="F946" s="195" t="s">
        <v>2367</v>
      </c>
      <c r="H946" s="196">
        <v>4.9139999999999997</v>
      </c>
      <c r="L946" s="193"/>
      <c r="M946" s="197"/>
      <c r="N946" s="198"/>
      <c r="O946" s="198"/>
      <c r="P946" s="198"/>
      <c r="Q946" s="198"/>
      <c r="R946" s="198"/>
      <c r="S946" s="198"/>
      <c r="T946" s="199"/>
      <c r="AT946" s="194" t="s">
        <v>131</v>
      </c>
      <c r="AU946" s="194" t="s">
        <v>82</v>
      </c>
      <c r="AV946" s="192" t="s">
        <v>82</v>
      </c>
      <c r="AW946" s="192" t="s">
        <v>28</v>
      </c>
      <c r="AX946" s="192" t="s">
        <v>72</v>
      </c>
      <c r="AY946" s="194" t="s">
        <v>124</v>
      </c>
    </row>
    <row r="947" spans="1:65" s="192" customFormat="1" x14ac:dyDescent="0.2">
      <c r="B947" s="193"/>
      <c r="D947" s="186" t="s">
        <v>131</v>
      </c>
      <c r="E947" s="194" t="s">
        <v>1</v>
      </c>
      <c r="F947" s="195" t="s">
        <v>2361</v>
      </c>
      <c r="H947" s="196">
        <v>5.875</v>
      </c>
      <c r="L947" s="193"/>
      <c r="M947" s="197"/>
      <c r="N947" s="198"/>
      <c r="O947" s="198"/>
      <c r="P947" s="198"/>
      <c r="Q947" s="198"/>
      <c r="R947" s="198"/>
      <c r="S947" s="198"/>
      <c r="T947" s="199"/>
      <c r="AT947" s="194" t="s">
        <v>131</v>
      </c>
      <c r="AU947" s="194" t="s">
        <v>82</v>
      </c>
      <c r="AV947" s="192" t="s">
        <v>82</v>
      </c>
      <c r="AW947" s="192" t="s">
        <v>28</v>
      </c>
      <c r="AX947" s="192" t="s">
        <v>72</v>
      </c>
      <c r="AY947" s="194" t="s">
        <v>124</v>
      </c>
    </row>
    <row r="948" spans="1:65" s="192" customFormat="1" x14ac:dyDescent="0.2">
      <c r="B948" s="193"/>
      <c r="D948" s="186" t="s">
        <v>131</v>
      </c>
      <c r="E948" s="194" t="s">
        <v>1</v>
      </c>
      <c r="F948" s="195" t="s">
        <v>2424</v>
      </c>
      <c r="H948" s="196">
        <v>16.96</v>
      </c>
      <c r="L948" s="193"/>
      <c r="M948" s="197"/>
      <c r="N948" s="198"/>
      <c r="O948" s="198"/>
      <c r="P948" s="198"/>
      <c r="Q948" s="198"/>
      <c r="R948" s="198"/>
      <c r="S948" s="198"/>
      <c r="T948" s="199"/>
      <c r="AT948" s="194" t="s">
        <v>131</v>
      </c>
      <c r="AU948" s="194" t="s">
        <v>82</v>
      </c>
      <c r="AV948" s="192" t="s">
        <v>82</v>
      </c>
      <c r="AW948" s="192" t="s">
        <v>28</v>
      </c>
      <c r="AX948" s="192" t="s">
        <v>72</v>
      </c>
      <c r="AY948" s="194" t="s">
        <v>124</v>
      </c>
    </row>
    <row r="949" spans="1:65" s="210" customFormat="1" x14ac:dyDescent="0.2">
      <c r="B949" s="211"/>
      <c r="D949" s="186" t="s">
        <v>131</v>
      </c>
      <c r="E949" s="212" t="s">
        <v>1</v>
      </c>
      <c r="F949" s="213" t="s">
        <v>140</v>
      </c>
      <c r="H949" s="214">
        <v>27.749000000000002</v>
      </c>
      <c r="L949" s="211"/>
      <c r="M949" s="215"/>
      <c r="N949" s="216"/>
      <c r="O949" s="216"/>
      <c r="P949" s="216"/>
      <c r="Q949" s="216"/>
      <c r="R949" s="216"/>
      <c r="S949" s="216"/>
      <c r="T949" s="217"/>
      <c r="AT949" s="212" t="s">
        <v>131</v>
      </c>
      <c r="AU949" s="212" t="s">
        <v>82</v>
      </c>
      <c r="AV949" s="210" t="s">
        <v>129</v>
      </c>
      <c r="AW949" s="210" t="s">
        <v>28</v>
      </c>
      <c r="AX949" s="210" t="s">
        <v>80</v>
      </c>
      <c r="AY949" s="212" t="s">
        <v>124</v>
      </c>
    </row>
    <row r="950" spans="1:65" s="99" customFormat="1" ht="16.5" customHeight="1" x14ac:dyDescent="0.2">
      <c r="A950" s="100"/>
      <c r="B950" s="97"/>
      <c r="C950" s="218" t="s">
        <v>2425</v>
      </c>
      <c r="D950" s="218" t="s">
        <v>467</v>
      </c>
      <c r="E950" s="219" t="s">
        <v>1353</v>
      </c>
      <c r="F950" s="220" t="s">
        <v>1354</v>
      </c>
      <c r="G950" s="221" t="s">
        <v>128</v>
      </c>
      <c r="H950" s="222">
        <v>27.748999999999999</v>
      </c>
      <c r="I950" s="231">
        <v>0</v>
      </c>
      <c r="J950" s="223">
        <f>ROUND(I950*H950,2)</f>
        <v>0</v>
      </c>
      <c r="K950" s="224"/>
      <c r="L950" s="225"/>
      <c r="M950" s="226" t="s">
        <v>1</v>
      </c>
      <c r="N950" s="227" t="s">
        <v>37</v>
      </c>
      <c r="O950" s="182">
        <v>0</v>
      </c>
      <c r="P950" s="182">
        <f>O950*H950</f>
        <v>0</v>
      </c>
      <c r="Q950" s="182">
        <v>0.222</v>
      </c>
      <c r="R950" s="182">
        <f>Q950*H950</f>
        <v>6.1602779999999999</v>
      </c>
      <c r="S950" s="182">
        <v>0</v>
      </c>
      <c r="T950" s="183">
        <f>S950*H950</f>
        <v>0</v>
      </c>
      <c r="U950" s="100"/>
      <c r="V950" s="100"/>
      <c r="W950" s="100"/>
      <c r="X950" s="100"/>
      <c r="Y950" s="100"/>
      <c r="Z950" s="100"/>
      <c r="AA950" s="100"/>
      <c r="AB950" s="100"/>
      <c r="AC950" s="100"/>
      <c r="AD950" s="100"/>
      <c r="AE950" s="100"/>
      <c r="AR950" s="184" t="s">
        <v>178</v>
      </c>
      <c r="AT950" s="184" t="s">
        <v>467</v>
      </c>
      <c r="AU950" s="184" t="s">
        <v>82</v>
      </c>
      <c r="AY950" s="88" t="s">
        <v>124</v>
      </c>
      <c r="BE950" s="185">
        <f>IF(N950="základní",J950,0)</f>
        <v>0</v>
      </c>
      <c r="BF950" s="185">
        <f>IF(N950="snížená",J950,0)</f>
        <v>0</v>
      </c>
      <c r="BG950" s="185">
        <f>IF(N950="zákl. přenesená",J950,0)</f>
        <v>0</v>
      </c>
      <c r="BH950" s="185">
        <f>IF(N950="sníž. přenesená",J950,0)</f>
        <v>0</v>
      </c>
      <c r="BI950" s="185">
        <f>IF(N950="nulová",J950,0)</f>
        <v>0</v>
      </c>
      <c r="BJ950" s="88" t="s">
        <v>80</v>
      </c>
      <c r="BK950" s="185">
        <f>ROUND(I950*H950,2)</f>
        <v>0</v>
      </c>
      <c r="BL950" s="88" t="s">
        <v>129</v>
      </c>
      <c r="BM950" s="184" t="s">
        <v>2426</v>
      </c>
    </row>
    <row r="951" spans="1:65" s="99" customFormat="1" ht="21.75" customHeight="1" x14ac:dyDescent="0.2">
      <c r="A951" s="100"/>
      <c r="B951" s="97"/>
      <c r="C951" s="173" t="s">
        <v>2427</v>
      </c>
      <c r="D951" s="173" t="s">
        <v>125</v>
      </c>
      <c r="E951" s="174" t="s">
        <v>1337</v>
      </c>
      <c r="F951" s="175" t="s">
        <v>1338</v>
      </c>
      <c r="G951" s="176" t="s">
        <v>128</v>
      </c>
      <c r="H951" s="177">
        <v>10.78</v>
      </c>
      <c r="I951" s="86">
        <v>0</v>
      </c>
      <c r="J951" s="178">
        <f>ROUND(I951*H951,2)</f>
        <v>0</v>
      </c>
      <c r="K951" s="179"/>
      <c r="L951" s="97"/>
      <c r="M951" s="180" t="s">
        <v>1</v>
      </c>
      <c r="N951" s="181" t="s">
        <v>37</v>
      </c>
      <c r="O951" s="182">
        <v>1.3740000000000001</v>
      </c>
      <c r="P951" s="182">
        <f>O951*H951</f>
        <v>14.811720000000001</v>
      </c>
      <c r="Q951" s="182">
        <v>0.16700000000000001</v>
      </c>
      <c r="R951" s="182">
        <f>Q951*H951</f>
        <v>1.80026</v>
      </c>
      <c r="S951" s="182">
        <v>0</v>
      </c>
      <c r="T951" s="183">
        <f>S951*H951</f>
        <v>0</v>
      </c>
      <c r="U951" s="100"/>
      <c r="V951" s="100"/>
      <c r="W951" s="100"/>
      <c r="X951" s="100"/>
      <c r="Y951" s="100"/>
      <c r="Z951" s="100"/>
      <c r="AA951" s="100"/>
      <c r="AB951" s="100"/>
      <c r="AC951" s="100"/>
      <c r="AD951" s="100"/>
      <c r="AE951" s="100"/>
      <c r="AR951" s="184" t="s">
        <v>129</v>
      </c>
      <c r="AT951" s="184" t="s">
        <v>125</v>
      </c>
      <c r="AU951" s="184" t="s">
        <v>82</v>
      </c>
      <c r="AY951" s="88" t="s">
        <v>124</v>
      </c>
      <c r="BE951" s="185">
        <f>IF(N951="základní",J951,0)</f>
        <v>0</v>
      </c>
      <c r="BF951" s="185">
        <f>IF(N951="snížená",J951,0)</f>
        <v>0</v>
      </c>
      <c r="BG951" s="185">
        <f>IF(N951="zákl. přenesená",J951,0)</f>
        <v>0</v>
      </c>
      <c r="BH951" s="185">
        <f>IF(N951="sníž. přenesená",J951,0)</f>
        <v>0</v>
      </c>
      <c r="BI951" s="185">
        <f>IF(N951="nulová",J951,0)</f>
        <v>0</v>
      </c>
      <c r="BJ951" s="88" t="s">
        <v>80</v>
      </c>
      <c r="BK951" s="185">
        <f>ROUND(I951*H951,2)</f>
        <v>0</v>
      </c>
      <c r="BL951" s="88" t="s">
        <v>129</v>
      </c>
      <c r="BM951" s="184" t="s">
        <v>2428</v>
      </c>
    </row>
    <row r="952" spans="1:65" s="192" customFormat="1" x14ac:dyDescent="0.2">
      <c r="B952" s="193"/>
      <c r="D952" s="186" t="s">
        <v>131</v>
      </c>
      <c r="E952" s="194" t="s">
        <v>1</v>
      </c>
      <c r="F952" s="195" t="s">
        <v>2429</v>
      </c>
      <c r="H952" s="196">
        <v>10.78</v>
      </c>
      <c r="L952" s="193"/>
      <c r="M952" s="197"/>
      <c r="N952" s="198"/>
      <c r="O952" s="198"/>
      <c r="P952" s="198"/>
      <c r="Q952" s="198"/>
      <c r="R952" s="198"/>
      <c r="S952" s="198"/>
      <c r="T952" s="199"/>
      <c r="AT952" s="194" t="s">
        <v>131</v>
      </c>
      <c r="AU952" s="194" t="s">
        <v>82</v>
      </c>
      <c r="AV952" s="192" t="s">
        <v>82</v>
      </c>
      <c r="AW952" s="192" t="s">
        <v>28</v>
      </c>
      <c r="AX952" s="192" t="s">
        <v>80</v>
      </c>
      <c r="AY952" s="194" t="s">
        <v>124</v>
      </c>
    </row>
    <row r="953" spans="1:65" s="99" customFormat="1" ht="33" customHeight="1" x14ac:dyDescent="0.2">
      <c r="A953" s="100"/>
      <c r="B953" s="97"/>
      <c r="C953" s="173" t="s">
        <v>2430</v>
      </c>
      <c r="D953" s="173" t="s">
        <v>125</v>
      </c>
      <c r="E953" s="174" t="s">
        <v>2431</v>
      </c>
      <c r="F953" s="175" t="s">
        <v>2432</v>
      </c>
      <c r="G953" s="176" t="s">
        <v>128</v>
      </c>
      <c r="H953" s="177">
        <v>3.01</v>
      </c>
      <c r="I953" s="86">
        <v>0</v>
      </c>
      <c r="J953" s="178">
        <f>ROUND(I953*H953,2)</f>
        <v>0</v>
      </c>
      <c r="K953" s="179"/>
      <c r="L953" s="97"/>
      <c r="M953" s="180" t="s">
        <v>1</v>
      </c>
      <c r="N953" s="181" t="s">
        <v>37</v>
      </c>
      <c r="O953" s="182">
        <v>0.72</v>
      </c>
      <c r="P953" s="182">
        <f>O953*H953</f>
        <v>2.1671999999999998</v>
      </c>
      <c r="Q953" s="182">
        <v>8.4250000000000005E-2</v>
      </c>
      <c r="R953" s="182">
        <f>Q953*H953</f>
        <v>0.2535925</v>
      </c>
      <c r="S953" s="182">
        <v>0</v>
      </c>
      <c r="T953" s="183">
        <f>S953*H953</f>
        <v>0</v>
      </c>
      <c r="U953" s="100"/>
      <c r="V953" s="100"/>
      <c r="W953" s="100"/>
      <c r="X953" s="100"/>
      <c r="Y953" s="100"/>
      <c r="Z953" s="100"/>
      <c r="AA953" s="100"/>
      <c r="AB953" s="100"/>
      <c r="AC953" s="100"/>
      <c r="AD953" s="100"/>
      <c r="AE953" s="100"/>
      <c r="AR953" s="184" t="s">
        <v>129</v>
      </c>
      <c r="AT953" s="184" t="s">
        <v>125</v>
      </c>
      <c r="AU953" s="184" t="s">
        <v>82</v>
      </c>
      <c r="AY953" s="88" t="s">
        <v>124</v>
      </c>
      <c r="BE953" s="185">
        <f>IF(N953="základní",J953,0)</f>
        <v>0</v>
      </c>
      <c r="BF953" s="185">
        <f>IF(N953="snížená",J953,0)</f>
        <v>0</v>
      </c>
      <c r="BG953" s="185">
        <f>IF(N953="zákl. přenesená",J953,0)</f>
        <v>0</v>
      </c>
      <c r="BH953" s="185">
        <f>IF(N953="sníž. přenesená",J953,0)</f>
        <v>0</v>
      </c>
      <c r="BI953" s="185">
        <f>IF(N953="nulová",J953,0)</f>
        <v>0</v>
      </c>
      <c r="BJ953" s="88" t="s">
        <v>80</v>
      </c>
      <c r="BK953" s="185">
        <f>ROUND(I953*H953,2)</f>
        <v>0</v>
      </c>
      <c r="BL953" s="88" t="s">
        <v>129</v>
      </c>
      <c r="BM953" s="184" t="s">
        <v>2433</v>
      </c>
    </row>
    <row r="954" spans="1:65" s="192" customFormat="1" x14ac:dyDescent="0.2">
      <c r="B954" s="193"/>
      <c r="D954" s="186" t="s">
        <v>131</v>
      </c>
      <c r="E954" s="194" t="s">
        <v>1</v>
      </c>
      <c r="F954" s="195" t="s">
        <v>2434</v>
      </c>
      <c r="H954" s="196">
        <v>3.01</v>
      </c>
      <c r="L954" s="193"/>
      <c r="M954" s="197"/>
      <c r="N954" s="198"/>
      <c r="O954" s="198"/>
      <c r="P954" s="198"/>
      <c r="Q954" s="198"/>
      <c r="R954" s="198"/>
      <c r="S954" s="198"/>
      <c r="T954" s="199"/>
      <c r="AT954" s="194" t="s">
        <v>131</v>
      </c>
      <c r="AU954" s="194" t="s">
        <v>82</v>
      </c>
      <c r="AV954" s="192" t="s">
        <v>82</v>
      </c>
      <c r="AW954" s="192" t="s">
        <v>28</v>
      </c>
      <c r="AX954" s="192" t="s">
        <v>80</v>
      </c>
      <c r="AY954" s="194" t="s">
        <v>124</v>
      </c>
    </row>
    <row r="955" spans="1:65" s="99" customFormat="1" ht="16.5" customHeight="1" x14ac:dyDescent="0.2">
      <c r="A955" s="100"/>
      <c r="B955" s="97"/>
      <c r="C955" s="173" t="s">
        <v>2435</v>
      </c>
      <c r="D955" s="173" t="s">
        <v>125</v>
      </c>
      <c r="E955" s="174" t="s">
        <v>2436</v>
      </c>
      <c r="F955" s="175" t="s">
        <v>2437</v>
      </c>
      <c r="G955" s="176" t="s">
        <v>128</v>
      </c>
      <c r="H955" s="177">
        <v>34.1</v>
      </c>
      <c r="I955" s="86">
        <v>0</v>
      </c>
      <c r="J955" s="178">
        <f>ROUND(I955*H955,2)</f>
        <v>0</v>
      </c>
      <c r="K955" s="179"/>
      <c r="L955" s="97"/>
      <c r="M955" s="180" t="s">
        <v>1</v>
      </c>
      <c r="N955" s="181" t="s">
        <v>37</v>
      </c>
      <c r="O955" s="182">
        <v>0.33600000000000002</v>
      </c>
      <c r="P955" s="182">
        <f>O955*H955</f>
        <v>11.457600000000001</v>
      </c>
      <c r="Q955" s="182">
        <v>0</v>
      </c>
      <c r="R955" s="182">
        <f>Q955*H955</f>
        <v>0</v>
      </c>
      <c r="S955" s="182">
        <v>0</v>
      </c>
      <c r="T955" s="183">
        <f>S955*H955</f>
        <v>0</v>
      </c>
      <c r="U955" s="100"/>
      <c r="V955" s="100"/>
      <c r="W955" s="100"/>
      <c r="X955" s="100"/>
      <c r="Y955" s="100"/>
      <c r="Z955" s="100"/>
      <c r="AA955" s="100"/>
      <c r="AB955" s="100"/>
      <c r="AC955" s="100"/>
      <c r="AD955" s="100"/>
      <c r="AE955" s="100"/>
      <c r="AR955" s="184" t="s">
        <v>129</v>
      </c>
      <c r="AT955" s="184" t="s">
        <v>125</v>
      </c>
      <c r="AU955" s="184" t="s">
        <v>82</v>
      </c>
      <c r="AY955" s="88" t="s">
        <v>124</v>
      </c>
      <c r="BE955" s="185">
        <f>IF(N955="základní",J955,0)</f>
        <v>0</v>
      </c>
      <c r="BF955" s="185">
        <f>IF(N955="snížená",J955,0)</f>
        <v>0</v>
      </c>
      <c r="BG955" s="185">
        <f>IF(N955="zákl. přenesená",J955,0)</f>
        <v>0</v>
      </c>
      <c r="BH955" s="185">
        <f>IF(N955="sníž. přenesená",J955,0)</f>
        <v>0</v>
      </c>
      <c r="BI955" s="185">
        <f>IF(N955="nulová",J955,0)</f>
        <v>0</v>
      </c>
      <c r="BJ955" s="88" t="s">
        <v>80</v>
      </c>
      <c r="BK955" s="185">
        <f>ROUND(I955*H955,2)</f>
        <v>0</v>
      </c>
      <c r="BL955" s="88" t="s">
        <v>129</v>
      </c>
      <c r="BM955" s="184" t="s">
        <v>2438</v>
      </c>
    </row>
    <row r="956" spans="1:65" s="99" customFormat="1" ht="19.2" x14ac:dyDescent="0.2">
      <c r="A956" s="100"/>
      <c r="B956" s="97"/>
      <c r="C956" s="100"/>
      <c r="D956" s="186" t="s">
        <v>221</v>
      </c>
      <c r="E956" s="100"/>
      <c r="F956" s="187" t="s">
        <v>2439</v>
      </c>
      <c r="G956" s="100"/>
      <c r="H956" s="100"/>
      <c r="I956" s="100"/>
      <c r="J956" s="100"/>
      <c r="K956" s="100"/>
      <c r="L956" s="97"/>
      <c r="M956" s="188"/>
      <c r="N956" s="189"/>
      <c r="O956" s="190"/>
      <c r="P956" s="190"/>
      <c r="Q956" s="190"/>
      <c r="R956" s="190"/>
      <c r="S956" s="190"/>
      <c r="T956" s="191"/>
      <c r="U956" s="100"/>
      <c r="V956" s="100"/>
      <c r="W956" s="100"/>
      <c r="X956" s="100"/>
      <c r="Y956" s="100"/>
      <c r="Z956" s="100"/>
      <c r="AA956" s="100"/>
      <c r="AB956" s="100"/>
      <c r="AC956" s="100"/>
      <c r="AD956" s="100"/>
      <c r="AE956" s="100"/>
      <c r="AT956" s="88" t="s">
        <v>221</v>
      </c>
      <c r="AU956" s="88" t="s">
        <v>82</v>
      </c>
    </row>
    <row r="957" spans="1:65" s="192" customFormat="1" x14ac:dyDescent="0.2">
      <c r="B957" s="193"/>
      <c r="D957" s="186" t="s">
        <v>131</v>
      </c>
      <c r="E957" s="194" t="s">
        <v>1</v>
      </c>
      <c r="F957" s="195" t="s">
        <v>2357</v>
      </c>
      <c r="H957" s="196">
        <v>34.1</v>
      </c>
      <c r="L957" s="193"/>
      <c r="M957" s="197"/>
      <c r="N957" s="198"/>
      <c r="O957" s="198"/>
      <c r="P957" s="198"/>
      <c r="Q957" s="198"/>
      <c r="R957" s="198"/>
      <c r="S957" s="198"/>
      <c r="T957" s="199"/>
      <c r="AT957" s="194" t="s">
        <v>131</v>
      </c>
      <c r="AU957" s="194" t="s">
        <v>82</v>
      </c>
      <c r="AV957" s="192" t="s">
        <v>82</v>
      </c>
      <c r="AW957" s="192" t="s">
        <v>28</v>
      </c>
      <c r="AX957" s="192" t="s">
        <v>80</v>
      </c>
      <c r="AY957" s="194" t="s">
        <v>124</v>
      </c>
    </row>
    <row r="958" spans="1:65" s="99" customFormat="1" ht="16.5" customHeight="1" x14ac:dyDescent="0.2">
      <c r="A958" s="100"/>
      <c r="B958" s="97"/>
      <c r="C958" s="173" t="s">
        <v>2440</v>
      </c>
      <c r="D958" s="173" t="s">
        <v>125</v>
      </c>
      <c r="E958" s="174" t="s">
        <v>2441</v>
      </c>
      <c r="F958" s="175" t="s">
        <v>2442</v>
      </c>
      <c r="G958" s="176" t="s">
        <v>128</v>
      </c>
      <c r="H958" s="177">
        <v>0.8</v>
      </c>
      <c r="I958" s="86">
        <v>0</v>
      </c>
      <c r="J958" s="178">
        <f>ROUND(I958*H958,2)</f>
        <v>0</v>
      </c>
      <c r="K958" s="179"/>
      <c r="L958" s="97"/>
      <c r="M958" s="180" t="s">
        <v>1</v>
      </c>
      <c r="N958" s="181" t="s">
        <v>37</v>
      </c>
      <c r="O958" s="182">
        <v>3.6999999999999998E-2</v>
      </c>
      <c r="P958" s="182">
        <f>O958*H958</f>
        <v>2.9600000000000001E-2</v>
      </c>
      <c r="Q958" s="182">
        <v>0.20799999999999999</v>
      </c>
      <c r="R958" s="182">
        <f>Q958*H958</f>
        <v>0.16639999999999999</v>
      </c>
      <c r="S958" s="182">
        <v>0</v>
      </c>
      <c r="T958" s="183">
        <f>S958*H958</f>
        <v>0</v>
      </c>
      <c r="U958" s="100"/>
      <c r="V958" s="100"/>
      <c r="W958" s="100"/>
      <c r="X958" s="100"/>
      <c r="Y958" s="100"/>
      <c r="Z958" s="100"/>
      <c r="AA958" s="100"/>
      <c r="AB958" s="100"/>
      <c r="AC958" s="100"/>
      <c r="AD958" s="100"/>
      <c r="AE958" s="100"/>
      <c r="AR958" s="184" t="s">
        <v>129</v>
      </c>
      <c r="AT958" s="184" t="s">
        <v>125</v>
      </c>
      <c r="AU958" s="184" t="s">
        <v>82</v>
      </c>
      <c r="AY958" s="88" t="s">
        <v>124</v>
      </c>
      <c r="BE958" s="185">
        <f>IF(N958="základní",J958,0)</f>
        <v>0</v>
      </c>
      <c r="BF958" s="185">
        <f>IF(N958="snížená",J958,0)</f>
        <v>0</v>
      </c>
      <c r="BG958" s="185">
        <f>IF(N958="zákl. přenesená",J958,0)</f>
        <v>0</v>
      </c>
      <c r="BH958" s="185">
        <f>IF(N958="sníž. přenesená",J958,0)</f>
        <v>0</v>
      </c>
      <c r="BI958" s="185">
        <f>IF(N958="nulová",J958,0)</f>
        <v>0</v>
      </c>
      <c r="BJ958" s="88" t="s">
        <v>80</v>
      </c>
      <c r="BK958" s="185">
        <f>ROUND(I958*H958,2)</f>
        <v>0</v>
      </c>
      <c r="BL958" s="88" t="s">
        <v>129</v>
      </c>
      <c r="BM958" s="184" t="s">
        <v>2443</v>
      </c>
    </row>
    <row r="959" spans="1:65" s="192" customFormat="1" x14ac:dyDescent="0.2">
      <c r="B959" s="193"/>
      <c r="D959" s="186" t="s">
        <v>131</v>
      </c>
      <c r="E959" s="194" t="s">
        <v>1</v>
      </c>
      <c r="F959" s="195" t="s">
        <v>2444</v>
      </c>
      <c r="H959" s="196">
        <v>0.8</v>
      </c>
      <c r="L959" s="193"/>
      <c r="M959" s="197"/>
      <c r="N959" s="198"/>
      <c r="O959" s="198"/>
      <c r="P959" s="198"/>
      <c r="Q959" s="198"/>
      <c r="R959" s="198"/>
      <c r="S959" s="198"/>
      <c r="T959" s="199"/>
      <c r="AT959" s="194" t="s">
        <v>131</v>
      </c>
      <c r="AU959" s="194" t="s">
        <v>82</v>
      </c>
      <c r="AV959" s="192" t="s">
        <v>82</v>
      </c>
      <c r="AW959" s="192" t="s">
        <v>28</v>
      </c>
      <c r="AX959" s="192" t="s">
        <v>80</v>
      </c>
      <c r="AY959" s="194" t="s">
        <v>124</v>
      </c>
    </row>
    <row r="960" spans="1:65" s="99" customFormat="1" ht="21.75" customHeight="1" x14ac:dyDescent="0.2">
      <c r="A960" s="100"/>
      <c r="B960" s="97"/>
      <c r="C960" s="173" t="s">
        <v>2445</v>
      </c>
      <c r="D960" s="173" t="s">
        <v>125</v>
      </c>
      <c r="E960" s="174" t="s">
        <v>1387</v>
      </c>
      <c r="F960" s="175" t="s">
        <v>1388</v>
      </c>
      <c r="G960" s="176" t="s">
        <v>185</v>
      </c>
      <c r="H960" s="177">
        <v>5</v>
      </c>
      <c r="I960" s="86">
        <v>0</v>
      </c>
      <c r="J960" s="178">
        <f>ROUND(I960*H960,2)</f>
        <v>0</v>
      </c>
      <c r="K960" s="179"/>
      <c r="L960" s="97"/>
      <c r="M960" s="180" t="s">
        <v>1</v>
      </c>
      <c r="N960" s="181" t="s">
        <v>37</v>
      </c>
      <c r="O960" s="182">
        <v>0.27100000000000002</v>
      </c>
      <c r="P960" s="182">
        <f>O960*H960</f>
        <v>1.355</v>
      </c>
      <c r="Q960" s="182">
        <v>0.16849</v>
      </c>
      <c r="R960" s="182">
        <f>Q960*H960</f>
        <v>0.84245000000000003</v>
      </c>
      <c r="S960" s="182">
        <v>0</v>
      </c>
      <c r="T960" s="183">
        <f>S960*H960</f>
        <v>0</v>
      </c>
      <c r="U960" s="100"/>
      <c r="V960" s="100"/>
      <c r="W960" s="100"/>
      <c r="X960" s="100"/>
      <c r="Y960" s="100"/>
      <c r="Z960" s="100"/>
      <c r="AA960" s="100"/>
      <c r="AB960" s="100"/>
      <c r="AC960" s="100"/>
      <c r="AD960" s="100"/>
      <c r="AE960" s="100"/>
      <c r="AR960" s="184" t="s">
        <v>129</v>
      </c>
      <c r="AT960" s="184" t="s">
        <v>125</v>
      </c>
      <c r="AU960" s="184" t="s">
        <v>82</v>
      </c>
      <c r="AY960" s="88" t="s">
        <v>124</v>
      </c>
      <c r="BE960" s="185">
        <f>IF(N960="základní",J960,0)</f>
        <v>0</v>
      </c>
      <c r="BF960" s="185">
        <f>IF(N960="snížená",J960,0)</f>
        <v>0</v>
      </c>
      <c r="BG960" s="185">
        <f>IF(N960="zákl. přenesená",J960,0)</f>
        <v>0</v>
      </c>
      <c r="BH960" s="185">
        <f>IF(N960="sníž. přenesená",J960,0)</f>
        <v>0</v>
      </c>
      <c r="BI960" s="185">
        <f>IF(N960="nulová",J960,0)</f>
        <v>0</v>
      </c>
      <c r="BJ960" s="88" t="s">
        <v>80</v>
      </c>
      <c r="BK960" s="185">
        <f>ROUND(I960*H960,2)</f>
        <v>0</v>
      </c>
      <c r="BL960" s="88" t="s">
        <v>129</v>
      </c>
      <c r="BM960" s="184" t="s">
        <v>2446</v>
      </c>
    </row>
    <row r="961" spans="1:65" s="99" customFormat="1" ht="28.8" x14ac:dyDescent="0.2">
      <c r="A961" s="100"/>
      <c r="B961" s="97"/>
      <c r="C961" s="100"/>
      <c r="D961" s="186" t="s">
        <v>221</v>
      </c>
      <c r="E961" s="100"/>
      <c r="F961" s="187" t="s">
        <v>1390</v>
      </c>
      <c r="G961" s="100"/>
      <c r="H961" s="100"/>
      <c r="I961" s="100"/>
      <c r="J961" s="100"/>
      <c r="K961" s="100"/>
      <c r="L961" s="97"/>
      <c r="M961" s="188"/>
      <c r="N961" s="189"/>
      <c r="O961" s="190"/>
      <c r="P961" s="190"/>
      <c r="Q961" s="190"/>
      <c r="R961" s="190"/>
      <c r="S961" s="190"/>
      <c r="T961" s="191"/>
      <c r="U961" s="100"/>
      <c r="V961" s="100"/>
      <c r="W961" s="100"/>
      <c r="X961" s="100"/>
      <c r="Y961" s="100"/>
      <c r="Z961" s="100"/>
      <c r="AA961" s="100"/>
      <c r="AB961" s="100"/>
      <c r="AC961" s="100"/>
      <c r="AD961" s="100"/>
      <c r="AE961" s="100"/>
      <c r="AT961" s="88" t="s">
        <v>221</v>
      </c>
      <c r="AU961" s="88" t="s">
        <v>82</v>
      </c>
    </row>
    <row r="962" spans="1:65" s="192" customFormat="1" x14ac:dyDescent="0.2">
      <c r="B962" s="193"/>
      <c r="D962" s="186" t="s">
        <v>131</v>
      </c>
      <c r="E962" s="194" t="s">
        <v>1</v>
      </c>
      <c r="F962" s="195" t="s">
        <v>157</v>
      </c>
      <c r="H962" s="196">
        <v>5</v>
      </c>
      <c r="L962" s="193"/>
      <c r="M962" s="197"/>
      <c r="N962" s="198"/>
      <c r="O962" s="198"/>
      <c r="P962" s="198"/>
      <c r="Q962" s="198"/>
      <c r="R962" s="198"/>
      <c r="S962" s="198"/>
      <c r="T962" s="199"/>
      <c r="AT962" s="194" t="s">
        <v>131</v>
      </c>
      <c r="AU962" s="194" t="s">
        <v>82</v>
      </c>
      <c r="AV962" s="192" t="s">
        <v>82</v>
      </c>
      <c r="AW962" s="192" t="s">
        <v>28</v>
      </c>
      <c r="AX962" s="192" t="s">
        <v>80</v>
      </c>
      <c r="AY962" s="194" t="s">
        <v>124</v>
      </c>
    </row>
    <row r="963" spans="1:65" s="99" customFormat="1" ht="21.75" customHeight="1" x14ac:dyDescent="0.2">
      <c r="A963" s="100"/>
      <c r="B963" s="97"/>
      <c r="C963" s="173" t="s">
        <v>2447</v>
      </c>
      <c r="D963" s="173" t="s">
        <v>125</v>
      </c>
      <c r="E963" s="174" t="s">
        <v>1393</v>
      </c>
      <c r="F963" s="175" t="s">
        <v>1394</v>
      </c>
      <c r="G963" s="176" t="s">
        <v>185</v>
      </c>
      <c r="H963" s="177">
        <v>6</v>
      </c>
      <c r="I963" s="86">
        <v>0</v>
      </c>
      <c r="J963" s="178">
        <f>ROUND(I963*H963,2)</f>
        <v>0</v>
      </c>
      <c r="K963" s="179"/>
      <c r="L963" s="97"/>
      <c r="M963" s="180" t="s">
        <v>1</v>
      </c>
      <c r="N963" s="181" t="s">
        <v>37</v>
      </c>
      <c r="O963" s="182">
        <v>0.113</v>
      </c>
      <c r="P963" s="182">
        <f>O963*H963</f>
        <v>0.67800000000000005</v>
      </c>
      <c r="Q963" s="182">
        <v>8.0839999999999995E-2</v>
      </c>
      <c r="R963" s="182">
        <f>Q963*H963</f>
        <v>0.48503999999999997</v>
      </c>
      <c r="S963" s="182">
        <v>0</v>
      </c>
      <c r="T963" s="183">
        <f>S963*H963</f>
        <v>0</v>
      </c>
      <c r="U963" s="100"/>
      <c r="V963" s="100"/>
      <c r="W963" s="100"/>
      <c r="X963" s="100"/>
      <c r="Y963" s="100"/>
      <c r="Z963" s="100"/>
      <c r="AA963" s="100"/>
      <c r="AB963" s="100"/>
      <c r="AC963" s="100"/>
      <c r="AD963" s="100"/>
      <c r="AE963" s="100"/>
      <c r="AR963" s="184" t="s">
        <v>129</v>
      </c>
      <c r="AT963" s="184" t="s">
        <v>125</v>
      </c>
      <c r="AU963" s="184" t="s">
        <v>82</v>
      </c>
      <c r="AY963" s="88" t="s">
        <v>124</v>
      </c>
      <c r="BE963" s="185">
        <f>IF(N963="základní",J963,0)</f>
        <v>0</v>
      </c>
      <c r="BF963" s="185">
        <f>IF(N963="snížená",J963,0)</f>
        <v>0</v>
      </c>
      <c r="BG963" s="185">
        <f>IF(N963="zákl. přenesená",J963,0)</f>
        <v>0</v>
      </c>
      <c r="BH963" s="185">
        <f>IF(N963="sníž. přenesená",J963,0)</f>
        <v>0</v>
      </c>
      <c r="BI963" s="185">
        <f>IF(N963="nulová",J963,0)</f>
        <v>0</v>
      </c>
      <c r="BJ963" s="88" t="s">
        <v>80</v>
      </c>
      <c r="BK963" s="185">
        <f>ROUND(I963*H963,2)</f>
        <v>0</v>
      </c>
      <c r="BL963" s="88" t="s">
        <v>129</v>
      </c>
      <c r="BM963" s="184" t="s">
        <v>2448</v>
      </c>
    </row>
    <row r="964" spans="1:65" s="99" customFormat="1" ht="28.8" x14ac:dyDescent="0.2">
      <c r="A964" s="100"/>
      <c r="B964" s="97"/>
      <c r="C964" s="100"/>
      <c r="D964" s="186" t="s">
        <v>221</v>
      </c>
      <c r="E964" s="100"/>
      <c r="F964" s="187" t="s">
        <v>1396</v>
      </c>
      <c r="G964" s="100"/>
      <c r="H964" s="100"/>
      <c r="I964" s="100"/>
      <c r="J964" s="100"/>
      <c r="K964" s="100"/>
      <c r="L964" s="97"/>
      <c r="M964" s="188"/>
      <c r="N964" s="189"/>
      <c r="O964" s="190"/>
      <c r="P964" s="190"/>
      <c r="Q964" s="190"/>
      <c r="R964" s="190"/>
      <c r="S964" s="190"/>
      <c r="T964" s="191"/>
      <c r="U964" s="100"/>
      <c r="V964" s="100"/>
      <c r="W964" s="100"/>
      <c r="X964" s="100"/>
      <c r="Y964" s="100"/>
      <c r="Z964" s="100"/>
      <c r="AA964" s="100"/>
      <c r="AB964" s="100"/>
      <c r="AC964" s="100"/>
      <c r="AD964" s="100"/>
      <c r="AE964" s="100"/>
      <c r="AT964" s="88" t="s">
        <v>221</v>
      </c>
      <c r="AU964" s="88" t="s">
        <v>82</v>
      </c>
    </row>
    <row r="965" spans="1:65" s="192" customFormat="1" x14ac:dyDescent="0.2">
      <c r="B965" s="193"/>
      <c r="D965" s="186" t="s">
        <v>131</v>
      </c>
      <c r="E965" s="194" t="s">
        <v>1</v>
      </c>
      <c r="F965" s="195" t="s">
        <v>164</v>
      </c>
      <c r="H965" s="196">
        <v>6</v>
      </c>
      <c r="L965" s="193"/>
      <c r="M965" s="197"/>
      <c r="N965" s="198"/>
      <c r="O965" s="198"/>
      <c r="P965" s="198"/>
      <c r="Q965" s="198"/>
      <c r="R965" s="198"/>
      <c r="S965" s="198"/>
      <c r="T965" s="199"/>
      <c r="AT965" s="194" t="s">
        <v>131</v>
      </c>
      <c r="AU965" s="194" t="s">
        <v>82</v>
      </c>
      <c r="AV965" s="192" t="s">
        <v>82</v>
      </c>
      <c r="AW965" s="192" t="s">
        <v>28</v>
      </c>
      <c r="AX965" s="192" t="s">
        <v>80</v>
      </c>
      <c r="AY965" s="194" t="s">
        <v>124</v>
      </c>
    </row>
    <row r="966" spans="1:65" s="99" customFormat="1" ht="21.75" customHeight="1" x14ac:dyDescent="0.2">
      <c r="A966" s="100"/>
      <c r="B966" s="97"/>
      <c r="C966" s="173" t="s">
        <v>2449</v>
      </c>
      <c r="D966" s="173" t="s">
        <v>125</v>
      </c>
      <c r="E966" s="174" t="s">
        <v>2450</v>
      </c>
      <c r="F966" s="175" t="s">
        <v>2451</v>
      </c>
      <c r="G966" s="176" t="s">
        <v>730</v>
      </c>
      <c r="H966" s="177">
        <v>50.96</v>
      </c>
      <c r="I966" s="86">
        <v>0</v>
      </c>
      <c r="J966" s="178">
        <f>ROUND(I966*H966,2)</f>
        <v>0</v>
      </c>
      <c r="K966" s="179"/>
      <c r="L966" s="97"/>
      <c r="M966" s="180" t="s">
        <v>1</v>
      </c>
      <c r="N966" s="181" t="s">
        <v>37</v>
      </c>
      <c r="O966" s="182">
        <v>0.39700000000000002</v>
      </c>
      <c r="P966" s="182">
        <f>O966*H966</f>
        <v>20.231120000000001</v>
      </c>
      <c r="Q966" s="182">
        <v>0</v>
      </c>
      <c r="R966" s="182">
        <f>Q966*H966</f>
        <v>0</v>
      </c>
      <c r="S966" s="182">
        <v>0</v>
      </c>
      <c r="T966" s="183">
        <f>S966*H966</f>
        <v>0</v>
      </c>
      <c r="U966" s="100"/>
      <c r="V966" s="100"/>
      <c r="W966" s="100"/>
      <c r="X966" s="100"/>
      <c r="Y966" s="100"/>
      <c r="Z966" s="100"/>
      <c r="AA966" s="100"/>
      <c r="AB966" s="100"/>
      <c r="AC966" s="100"/>
      <c r="AD966" s="100"/>
      <c r="AE966" s="100"/>
      <c r="AR966" s="184" t="s">
        <v>129</v>
      </c>
      <c r="AT966" s="184" t="s">
        <v>125</v>
      </c>
      <c r="AU966" s="184" t="s">
        <v>82</v>
      </c>
      <c r="AY966" s="88" t="s">
        <v>124</v>
      </c>
      <c r="BE966" s="185">
        <f>IF(N966="základní",J966,0)</f>
        <v>0</v>
      </c>
      <c r="BF966" s="185">
        <f>IF(N966="snížená",J966,0)</f>
        <v>0</v>
      </c>
      <c r="BG966" s="185">
        <f>IF(N966="zákl. přenesená",J966,0)</f>
        <v>0</v>
      </c>
      <c r="BH966" s="185">
        <f>IF(N966="sníž. přenesená",J966,0)</f>
        <v>0</v>
      </c>
      <c r="BI966" s="185">
        <f>IF(N966="nulová",J966,0)</f>
        <v>0</v>
      </c>
      <c r="BJ966" s="88" t="s">
        <v>80</v>
      </c>
      <c r="BK966" s="185">
        <f>ROUND(I966*H966,2)</f>
        <v>0</v>
      </c>
      <c r="BL966" s="88" t="s">
        <v>129</v>
      </c>
      <c r="BM966" s="184" t="s">
        <v>2452</v>
      </c>
    </row>
    <row r="967" spans="1:65" s="192" customFormat="1" x14ac:dyDescent="0.2">
      <c r="B967" s="193"/>
      <c r="D967" s="186" t="s">
        <v>131</v>
      </c>
      <c r="E967" s="194" t="s">
        <v>1</v>
      </c>
      <c r="F967" s="195" t="s">
        <v>2453</v>
      </c>
      <c r="H967" s="196">
        <v>50.96</v>
      </c>
      <c r="L967" s="193"/>
      <c r="M967" s="197"/>
      <c r="N967" s="198"/>
      <c r="O967" s="198"/>
      <c r="P967" s="198"/>
      <c r="Q967" s="198"/>
      <c r="R967" s="198"/>
      <c r="S967" s="198"/>
      <c r="T967" s="199"/>
      <c r="AT967" s="194" t="s">
        <v>131</v>
      </c>
      <c r="AU967" s="194" t="s">
        <v>82</v>
      </c>
      <c r="AV967" s="192" t="s">
        <v>82</v>
      </c>
      <c r="AW967" s="192" t="s">
        <v>28</v>
      </c>
      <c r="AX967" s="192" t="s">
        <v>80</v>
      </c>
      <c r="AY967" s="194" t="s">
        <v>124</v>
      </c>
    </row>
    <row r="968" spans="1:65" s="99" customFormat="1" ht="21.75" customHeight="1" x14ac:dyDescent="0.2">
      <c r="A968" s="100"/>
      <c r="B968" s="97"/>
      <c r="C968" s="173" t="s">
        <v>2454</v>
      </c>
      <c r="D968" s="173" t="s">
        <v>125</v>
      </c>
      <c r="E968" s="174" t="s">
        <v>2455</v>
      </c>
      <c r="F968" s="175" t="s">
        <v>2456</v>
      </c>
      <c r="G968" s="176" t="s">
        <v>730</v>
      </c>
      <c r="H968" s="177">
        <v>10.196999999999999</v>
      </c>
      <c r="I968" s="86">
        <v>0</v>
      </c>
      <c r="J968" s="178">
        <f>ROUND(I968*H968,2)</f>
        <v>0</v>
      </c>
      <c r="K968" s="179"/>
      <c r="L968" s="97"/>
      <c r="M968" s="180" t="s">
        <v>1</v>
      </c>
      <c r="N968" s="181" t="s">
        <v>37</v>
      </c>
      <c r="O968" s="182">
        <v>6.6000000000000003E-2</v>
      </c>
      <c r="P968" s="182">
        <f>O968*H968</f>
        <v>0.67300199999999999</v>
      </c>
      <c r="Q968" s="182">
        <v>0</v>
      </c>
      <c r="R968" s="182">
        <f>Q968*H968</f>
        <v>0</v>
      </c>
      <c r="S968" s="182">
        <v>0</v>
      </c>
      <c r="T968" s="183">
        <f>S968*H968</f>
        <v>0</v>
      </c>
      <c r="U968" s="100"/>
      <c r="V968" s="100"/>
      <c r="W968" s="100"/>
      <c r="X968" s="100"/>
      <c r="Y968" s="100"/>
      <c r="Z968" s="100"/>
      <c r="AA968" s="100"/>
      <c r="AB968" s="100"/>
      <c r="AC968" s="100"/>
      <c r="AD968" s="100"/>
      <c r="AE968" s="100"/>
      <c r="AR968" s="184" t="s">
        <v>129</v>
      </c>
      <c r="AT968" s="184" t="s">
        <v>125</v>
      </c>
      <c r="AU968" s="184" t="s">
        <v>82</v>
      </c>
      <c r="AY968" s="88" t="s">
        <v>124</v>
      </c>
      <c r="BE968" s="185">
        <f>IF(N968="základní",J968,0)</f>
        <v>0</v>
      </c>
      <c r="BF968" s="185">
        <f>IF(N968="snížená",J968,0)</f>
        <v>0</v>
      </c>
      <c r="BG968" s="185">
        <f>IF(N968="zákl. přenesená",J968,0)</f>
        <v>0</v>
      </c>
      <c r="BH968" s="185">
        <f>IF(N968="sníž. přenesená",J968,0)</f>
        <v>0</v>
      </c>
      <c r="BI968" s="185">
        <f>IF(N968="nulová",J968,0)</f>
        <v>0</v>
      </c>
      <c r="BJ968" s="88" t="s">
        <v>80</v>
      </c>
      <c r="BK968" s="185">
        <f>ROUND(I968*H968,2)</f>
        <v>0</v>
      </c>
      <c r="BL968" s="88" t="s">
        <v>129</v>
      </c>
      <c r="BM968" s="184" t="s">
        <v>2457</v>
      </c>
    </row>
    <row r="969" spans="1:65" s="192" customFormat="1" x14ac:dyDescent="0.2">
      <c r="B969" s="193"/>
      <c r="D969" s="186" t="s">
        <v>131</v>
      </c>
      <c r="E969" s="194" t="s">
        <v>1</v>
      </c>
      <c r="F969" s="195" t="s">
        <v>2458</v>
      </c>
      <c r="H969" s="196">
        <v>10.196999999999999</v>
      </c>
      <c r="L969" s="193"/>
      <c r="M969" s="197"/>
      <c r="N969" s="198"/>
      <c r="O969" s="198"/>
      <c r="P969" s="198"/>
      <c r="Q969" s="198"/>
      <c r="R969" s="198"/>
      <c r="S969" s="198"/>
      <c r="T969" s="199"/>
      <c r="AT969" s="194" t="s">
        <v>131</v>
      </c>
      <c r="AU969" s="194" t="s">
        <v>82</v>
      </c>
      <c r="AV969" s="192" t="s">
        <v>82</v>
      </c>
      <c r="AW969" s="192" t="s">
        <v>28</v>
      </c>
      <c r="AX969" s="192" t="s">
        <v>80</v>
      </c>
      <c r="AY969" s="194" t="s">
        <v>124</v>
      </c>
    </row>
    <row r="970" spans="1:65" s="99" customFormat="1" ht="6.9" customHeight="1" x14ac:dyDescent="0.2">
      <c r="A970" s="100"/>
      <c r="B970" s="130"/>
      <c r="C970" s="131"/>
      <c r="D970" s="131"/>
      <c r="E970" s="131"/>
      <c r="F970" s="131"/>
      <c r="G970" s="131"/>
      <c r="H970" s="131"/>
      <c r="I970" s="131"/>
      <c r="J970" s="131"/>
      <c r="K970" s="131"/>
      <c r="L970" s="97"/>
      <c r="M970" s="100"/>
      <c r="O970" s="100"/>
      <c r="P970" s="100"/>
      <c r="Q970" s="100"/>
      <c r="R970" s="100"/>
      <c r="S970" s="100"/>
      <c r="T970" s="100"/>
      <c r="U970" s="100"/>
      <c r="V970" s="100"/>
      <c r="W970" s="100"/>
      <c r="X970" s="100"/>
      <c r="Y970" s="100"/>
      <c r="Z970" s="100"/>
      <c r="AA970" s="100"/>
      <c r="AB970" s="100"/>
      <c r="AC970" s="100"/>
      <c r="AD970" s="100"/>
      <c r="AE970" s="100"/>
    </row>
  </sheetData>
  <sheetProtection algorithmName="SHA-512" hashValue="hehzgU3OKQaDDJvzcSd3HgUVpBIjaS6iBxQtE3t/D7fiPNMYLAU7K5rZF9OLSZLI7E3IYtzxy0mAB6W7ngbinw==" saltValue="wqYUQHgMXm1DJwgFTE3ltw==" spinCount="100000" sheet="1" objects="1" scenarios="1"/>
  <autoFilter ref="C125:K969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7"/>
  <sheetViews>
    <sheetView showGridLines="0" workbookViewId="0">
      <selection activeCell="F8" sqref="F8"/>
    </sheetView>
  </sheetViews>
  <sheetFormatPr defaultRowHeight="10.199999999999999" x14ac:dyDescent="0.2"/>
  <cols>
    <col min="1" max="1" width="8.28515625" style="78" customWidth="1"/>
    <col min="2" max="2" width="1.7109375" style="78" customWidth="1"/>
    <col min="3" max="3" width="4.140625" style="78" customWidth="1"/>
    <col min="4" max="4" width="4.28515625" style="78" customWidth="1"/>
    <col min="5" max="5" width="17.140625" style="78" customWidth="1"/>
    <col min="6" max="6" width="100.85546875" style="78" customWidth="1"/>
    <col min="7" max="7" width="8.42578125" style="78" customWidth="1"/>
    <col min="8" max="8" width="11.42578125" style="78" customWidth="1"/>
    <col min="9" max="10" width="20.140625" style="78" customWidth="1"/>
    <col min="11" max="11" width="20.140625" style="78" hidden="1" customWidth="1"/>
    <col min="12" max="12" width="9.28515625" style="78" customWidth="1"/>
    <col min="13" max="13" width="10.85546875" style="78" hidden="1" customWidth="1"/>
    <col min="14" max="14" width="9.28515625" style="78" hidden="1"/>
    <col min="15" max="20" width="14.140625" style="78" hidden="1" customWidth="1"/>
    <col min="21" max="21" width="16.28515625" style="78" hidden="1" customWidth="1"/>
    <col min="22" max="22" width="12.28515625" style="78" customWidth="1"/>
    <col min="23" max="23" width="16.28515625" style="78" customWidth="1"/>
    <col min="24" max="24" width="12.28515625" style="78" customWidth="1"/>
    <col min="25" max="25" width="15" style="78" customWidth="1"/>
    <col min="26" max="26" width="11" style="78" customWidth="1"/>
    <col min="27" max="27" width="15" style="78" customWidth="1"/>
    <col min="28" max="28" width="16.28515625" style="78" customWidth="1"/>
    <col min="29" max="29" width="11" style="78" customWidth="1"/>
    <col min="30" max="30" width="15" style="78" customWidth="1"/>
    <col min="31" max="31" width="16.28515625" style="78" customWidth="1"/>
    <col min="32" max="43" width="9.140625" style="78"/>
    <col min="44" max="65" width="9.28515625" style="78" hidden="1"/>
    <col min="66" max="16384" width="9.140625" style="78"/>
  </cols>
  <sheetData>
    <row r="2" spans="1:46" ht="36.9" customHeight="1" x14ac:dyDescent="0.2">
      <c r="L2" s="274" t="s">
        <v>5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88" t="s">
        <v>88</v>
      </c>
    </row>
    <row r="3" spans="1:46" ht="6.9" customHeight="1" x14ac:dyDescent="0.2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" customHeight="1" x14ac:dyDescent="0.2">
      <c r="B4" s="91"/>
      <c r="D4" s="92" t="s">
        <v>95</v>
      </c>
      <c r="L4" s="91"/>
      <c r="M4" s="93" t="s">
        <v>10</v>
      </c>
      <c r="AT4" s="88" t="s">
        <v>3</v>
      </c>
    </row>
    <row r="5" spans="1:46" ht="6.9" customHeight="1" x14ac:dyDescent="0.2">
      <c r="B5" s="91"/>
      <c r="L5" s="91"/>
    </row>
    <row r="6" spans="1:46" ht="12" customHeight="1" x14ac:dyDescent="0.2">
      <c r="B6" s="91"/>
      <c r="D6" s="94" t="s">
        <v>14</v>
      </c>
      <c r="L6" s="91"/>
    </row>
    <row r="7" spans="1:46" ht="16.5" customHeight="1" x14ac:dyDescent="0.2">
      <c r="B7" s="91"/>
      <c r="E7" s="272" t="str">
        <f>'Rekapitulace stavby'!K6</f>
        <v>Holice - využití srážkových vod</v>
      </c>
      <c r="F7" s="273"/>
      <c r="G7" s="273"/>
      <c r="H7" s="273"/>
      <c r="L7" s="91"/>
    </row>
    <row r="8" spans="1:46" s="99" customFormat="1" ht="12" customHeight="1" x14ac:dyDescent="0.2">
      <c r="A8" s="96"/>
      <c r="B8" s="97"/>
      <c r="C8" s="96"/>
      <c r="D8" s="94" t="s">
        <v>96</v>
      </c>
      <c r="E8" s="96"/>
      <c r="F8" s="96"/>
      <c r="G8" s="96"/>
      <c r="H8" s="96"/>
      <c r="I8" s="96"/>
      <c r="J8" s="96"/>
      <c r="K8" s="96"/>
      <c r="L8" s="98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</row>
    <row r="9" spans="1:46" s="99" customFormat="1" ht="16.5" customHeight="1" x14ac:dyDescent="0.2">
      <c r="A9" s="96"/>
      <c r="B9" s="97"/>
      <c r="C9" s="96"/>
      <c r="D9" s="96"/>
      <c r="E9" s="270" t="s">
        <v>2459</v>
      </c>
      <c r="F9" s="271"/>
      <c r="G9" s="271"/>
      <c r="H9" s="271"/>
      <c r="I9" s="96"/>
      <c r="J9" s="96"/>
      <c r="K9" s="96"/>
      <c r="L9" s="98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99" customFormat="1" x14ac:dyDescent="0.2">
      <c r="A10" s="96"/>
      <c r="B10" s="97"/>
      <c r="C10" s="96"/>
      <c r="D10" s="96"/>
      <c r="E10" s="96"/>
      <c r="F10" s="96"/>
      <c r="G10" s="96"/>
      <c r="H10" s="96"/>
      <c r="I10" s="96"/>
      <c r="J10" s="96"/>
      <c r="K10" s="96"/>
      <c r="L10" s="98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99" customFormat="1" ht="12" customHeight="1" x14ac:dyDescent="0.2">
      <c r="A11" s="96"/>
      <c r="B11" s="97"/>
      <c r="C11" s="96"/>
      <c r="D11" s="94" t="s">
        <v>16</v>
      </c>
      <c r="E11" s="96"/>
      <c r="F11" s="101" t="s">
        <v>1</v>
      </c>
      <c r="G11" s="96"/>
      <c r="H11" s="96"/>
      <c r="I11" s="94" t="s">
        <v>17</v>
      </c>
      <c r="J11" s="101" t="s">
        <v>1</v>
      </c>
      <c r="K11" s="96"/>
      <c r="L11" s="98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99" customFormat="1" ht="12" customHeight="1" x14ac:dyDescent="0.2">
      <c r="A12" s="96"/>
      <c r="B12" s="97"/>
      <c r="C12" s="96"/>
      <c r="D12" s="94" t="s">
        <v>18</v>
      </c>
      <c r="E12" s="96"/>
      <c r="F12" s="101" t="s">
        <v>19</v>
      </c>
      <c r="G12" s="96"/>
      <c r="H12" s="96"/>
      <c r="I12" s="94" t="s">
        <v>20</v>
      </c>
      <c r="J12" s="102">
        <f>'Rekapitulace stavby'!AN8</f>
        <v>43913</v>
      </c>
      <c r="K12" s="96"/>
      <c r="L12" s="98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99" customFormat="1" ht="10.95" customHeight="1" x14ac:dyDescent="0.2">
      <c r="A13" s="96"/>
      <c r="B13" s="97"/>
      <c r="C13" s="96"/>
      <c r="D13" s="96"/>
      <c r="E13" s="96"/>
      <c r="F13" s="96"/>
      <c r="G13" s="96"/>
      <c r="H13" s="96"/>
      <c r="I13" s="96"/>
      <c r="J13" s="96"/>
      <c r="K13" s="96"/>
      <c r="L13" s="98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99" customFormat="1" ht="12" customHeight="1" x14ac:dyDescent="0.2">
      <c r="A14" s="96"/>
      <c r="B14" s="97"/>
      <c r="C14" s="96"/>
      <c r="D14" s="94" t="s">
        <v>21</v>
      </c>
      <c r="E14" s="96"/>
      <c r="F14" s="96"/>
      <c r="G14" s="96"/>
      <c r="H14" s="96"/>
      <c r="I14" s="94" t="s">
        <v>22</v>
      </c>
      <c r="J14" s="101" t="s">
        <v>1</v>
      </c>
      <c r="K14" s="96"/>
      <c r="L14" s="98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99" customFormat="1" ht="18" customHeight="1" x14ac:dyDescent="0.2">
      <c r="A15" s="96"/>
      <c r="B15" s="97"/>
      <c r="C15" s="96"/>
      <c r="D15" s="96"/>
      <c r="E15" s="101" t="s">
        <v>23</v>
      </c>
      <c r="F15" s="96"/>
      <c r="G15" s="96"/>
      <c r="H15" s="96"/>
      <c r="I15" s="94" t="s">
        <v>24</v>
      </c>
      <c r="J15" s="101" t="s">
        <v>1</v>
      </c>
      <c r="K15" s="96"/>
      <c r="L15" s="98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99" customFormat="1" ht="6.9" customHeight="1" x14ac:dyDescent="0.2">
      <c r="A16" s="96"/>
      <c r="B16" s="97"/>
      <c r="C16" s="96"/>
      <c r="D16" s="96"/>
      <c r="E16" s="96"/>
      <c r="F16" s="96"/>
      <c r="G16" s="96"/>
      <c r="H16" s="96"/>
      <c r="I16" s="96"/>
      <c r="J16" s="96"/>
      <c r="K16" s="96"/>
      <c r="L16" s="98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99" customFormat="1" ht="12" customHeight="1" x14ac:dyDescent="0.2">
      <c r="A17" s="96"/>
      <c r="B17" s="97"/>
      <c r="C17" s="96"/>
      <c r="D17" s="94" t="s">
        <v>25</v>
      </c>
      <c r="E17" s="96"/>
      <c r="F17" s="96"/>
      <c r="G17" s="96"/>
      <c r="H17" s="96"/>
      <c r="I17" s="94" t="s">
        <v>22</v>
      </c>
      <c r="J17" s="103" t="str">
        <f>'Rekapitulace stavby'!AN13</f>
        <v>Vyplň údaj</v>
      </c>
      <c r="K17" s="96"/>
      <c r="L17" s="98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99" customFormat="1" ht="18" customHeight="1" x14ac:dyDescent="0.2">
      <c r="A18" s="96"/>
      <c r="B18" s="97"/>
      <c r="C18" s="96"/>
      <c r="D18" s="96"/>
      <c r="E18" s="276" t="str">
        <f>'Rekapitulace stavby'!E14:AJ14</f>
        <v>Vyplň údaj</v>
      </c>
      <c r="F18" s="276"/>
      <c r="G18" s="276"/>
      <c r="H18" s="276"/>
      <c r="I18" s="94" t="s">
        <v>24</v>
      </c>
      <c r="J18" s="103" t="str">
        <f>'Rekapitulace stavby'!AN14</f>
        <v>Vyplň údaj</v>
      </c>
      <c r="K18" s="96"/>
      <c r="L18" s="98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99" customFormat="1" ht="6.9" customHeight="1" x14ac:dyDescent="0.2">
      <c r="A19" s="96"/>
      <c r="B19" s="97"/>
      <c r="C19" s="96"/>
      <c r="D19" s="96"/>
      <c r="E19" s="96"/>
      <c r="F19" s="96"/>
      <c r="G19" s="96"/>
      <c r="H19" s="96"/>
      <c r="I19" s="96"/>
      <c r="J19" s="96"/>
      <c r="K19" s="96"/>
      <c r="L19" s="98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99" customFormat="1" ht="12" customHeight="1" x14ac:dyDescent="0.2">
      <c r="A20" s="96"/>
      <c r="B20" s="97"/>
      <c r="C20" s="96"/>
      <c r="D20" s="94" t="s">
        <v>27</v>
      </c>
      <c r="E20" s="96"/>
      <c r="F20" s="96"/>
      <c r="G20" s="96"/>
      <c r="H20" s="96"/>
      <c r="I20" s="94" t="s">
        <v>22</v>
      </c>
      <c r="J20" s="101" t="str">
        <f>IF('Rekapitulace stavby'!AN16="","",'Rekapitulace stavby'!AN16)</f>
        <v/>
      </c>
      <c r="K20" s="96"/>
      <c r="L20" s="98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99" customFormat="1" ht="18" customHeight="1" x14ac:dyDescent="0.2">
      <c r="A21" s="96"/>
      <c r="B21" s="97"/>
      <c r="C21" s="96"/>
      <c r="D21" s="96"/>
      <c r="E21" s="101" t="str">
        <f>IF('Rekapitulace stavby'!E17="","",'Rekapitulace stavby'!E17)</f>
        <v xml:space="preserve"> </v>
      </c>
      <c r="F21" s="96"/>
      <c r="G21" s="96"/>
      <c r="H21" s="96"/>
      <c r="I21" s="94" t="s">
        <v>24</v>
      </c>
      <c r="J21" s="101" t="str">
        <f>IF('Rekapitulace stavby'!AN17="","",'Rekapitulace stavby'!AN17)</f>
        <v/>
      </c>
      <c r="K21" s="96"/>
      <c r="L21" s="98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99" customFormat="1" ht="6.9" customHeight="1" x14ac:dyDescent="0.2">
      <c r="A22" s="96"/>
      <c r="B22" s="97"/>
      <c r="C22" s="96"/>
      <c r="D22" s="96"/>
      <c r="E22" s="96"/>
      <c r="F22" s="96"/>
      <c r="G22" s="96"/>
      <c r="H22" s="96"/>
      <c r="I22" s="96"/>
      <c r="J22" s="96"/>
      <c r="K22" s="96"/>
      <c r="L22" s="98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99" customFormat="1" ht="12" customHeight="1" x14ac:dyDescent="0.2">
      <c r="A23" s="96"/>
      <c r="B23" s="97"/>
      <c r="C23" s="96"/>
      <c r="D23" s="94" t="s">
        <v>29</v>
      </c>
      <c r="E23" s="96"/>
      <c r="F23" s="96"/>
      <c r="G23" s="96"/>
      <c r="H23" s="96"/>
      <c r="I23" s="94" t="s">
        <v>22</v>
      </c>
      <c r="J23" s="101" t="s">
        <v>1</v>
      </c>
      <c r="K23" s="96"/>
      <c r="L23" s="98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99" customFormat="1" ht="18" customHeight="1" x14ac:dyDescent="0.2">
      <c r="A24" s="96"/>
      <c r="B24" s="97"/>
      <c r="C24" s="96"/>
      <c r="D24" s="96"/>
      <c r="E24" s="101" t="s">
        <v>30</v>
      </c>
      <c r="F24" s="96"/>
      <c r="G24" s="96"/>
      <c r="H24" s="96"/>
      <c r="I24" s="94" t="s">
        <v>24</v>
      </c>
      <c r="J24" s="101" t="s">
        <v>1</v>
      </c>
      <c r="K24" s="96"/>
      <c r="L24" s="98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99" customFormat="1" ht="6.9" customHeight="1" x14ac:dyDescent="0.2">
      <c r="A25" s="96"/>
      <c r="B25" s="97"/>
      <c r="C25" s="96"/>
      <c r="D25" s="96"/>
      <c r="E25" s="96"/>
      <c r="F25" s="96"/>
      <c r="G25" s="96"/>
      <c r="H25" s="96"/>
      <c r="I25" s="96"/>
      <c r="J25" s="96"/>
      <c r="K25" s="96"/>
      <c r="L25" s="98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99" customFormat="1" ht="12" customHeight="1" x14ac:dyDescent="0.2">
      <c r="A26" s="96"/>
      <c r="B26" s="97"/>
      <c r="C26" s="96"/>
      <c r="D26" s="94" t="s">
        <v>31</v>
      </c>
      <c r="E26" s="96"/>
      <c r="F26" s="96"/>
      <c r="G26" s="96"/>
      <c r="H26" s="96"/>
      <c r="I26" s="96"/>
      <c r="J26" s="96"/>
      <c r="K26" s="96"/>
      <c r="L26" s="98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8" customFormat="1" ht="16.5" customHeight="1" x14ac:dyDescent="0.2">
      <c r="A27" s="105"/>
      <c r="B27" s="106"/>
      <c r="C27" s="105"/>
      <c r="D27" s="105"/>
      <c r="E27" s="277" t="s">
        <v>1</v>
      </c>
      <c r="F27" s="277"/>
      <c r="G27" s="277"/>
      <c r="H27" s="277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99" customFormat="1" ht="6.9" customHeight="1" x14ac:dyDescent="0.2">
      <c r="A28" s="96"/>
      <c r="B28" s="97"/>
      <c r="C28" s="96"/>
      <c r="D28" s="96"/>
      <c r="E28" s="96"/>
      <c r="F28" s="96"/>
      <c r="G28" s="96"/>
      <c r="H28" s="96"/>
      <c r="I28" s="96"/>
      <c r="J28" s="96"/>
      <c r="K28" s="96"/>
      <c r="L28" s="98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99" customFormat="1" ht="6.9" customHeight="1" x14ac:dyDescent="0.2">
      <c r="A29" s="96"/>
      <c r="B29" s="97"/>
      <c r="C29" s="96"/>
      <c r="D29" s="109"/>
      <c r="E29" s="109"/>
      <c r="F29" s="109"/>
      <c r="G29" s="109"/>
      <c r="H29" s="109"/>
      <c r="I29" s="109"/>
      <c r="J29" s="109"/>
      <c r="K29" s="109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99" customFormat="1" ht="25.35" customHeight="1" x14ac:dyDescent="0.2">
      <c r="A30" s="96"/>
      <c r="B30" s="97"/>
      <c r="C30" s="96"/>
      <c r="D30" s="110" t="s">
        <v>32</v>
      </c>
      <c r="E30" s="96"/>
      <c r="F30" s="96"/>
      <c r="G30" s="96"/>
      <c r="H30" s="96"/>
      <c r="I30" s="96"/>
      <c r="J30" s="111">
        <f>ROUND(J118, 2)</f>
        <v>0</v>
      </c>
      <c r="K30" s="96"/>
      <c r="L30" s="98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99" customFormat="1" ht="6.9" customHeight="1" x14ac:dyDescent="0.2">
      <c r="A31" s="96"/>
      <c r="B31" s="97"/>
      <c r="C31" s="96"/>
      <c r="D31" s="109"/>
      <c r="E31" s="109"/>
      <c r="F31" s="109"/>
      <c r="G31" s="109"/>
      <c r="H31" s="109"/>
      <c r="I31" s="109"/>
      <c r="J31" s="109"/>
      <c r="K31" s="109"/>
      <c r="L31" s="98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99" customFormat="1" ht="14.4" customHeight="1" x14ac:dyDescent="0.2">
      <c r="A32" s="96"/>
      <c r="B32" s="97"/>
      <c r="C32" s="96"/>
      <c r="D32" s="96"/>
      <c r="E32" s="96"/>
      <c r="F32" s="112" t="s">
        <v>34</v>
      </c>
      <c r="G32" s="96"/>
      <c r="H32" s="96"/>
      <c r="I32" s="112" t="s">
        <v>33</v>
      </c>
      <c r="J32" s="112" t="s">
        <v>35</v>
      </c>
      <c r="K32" s="96"/>
      <c r="L32" s="98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99" customFormat="1" ht="14.4" customHeight="1" x14ac:dyDescent="0.2">
      <c r="A33" s="96"/>
      <c r="B33" s="97"/>
      <c r="C33" s="96"/>
      <c r="D33" s="113" t="s">
        <v>36</v>
      </c>
      <c r="E33" s="94" t="s">
        <v>37</v>
      </c>
      <c r="F33" s="114">
        <f>ROUND((SUM(BE118:BE126)),  2)</f>
        <v>0</v>
      </c>
      <c r="G33" s="96"/>
      <c r="H33" s="96"/>
      <c r="I33" s="115">
        <v>0.21</v>
      </c>
      <c r="J33" s="114">
        <f>ROUND(((SUM(BE118:BE126))*I33),  2)</f>
        <v>0</v>
      </c>
      <c r="K33" s="96"/>
      <c r="L33" s="98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99" customFormat="1" ht="14.4" customHeight="1" x14ac:dyDescent="0.2">
      <c r="A34" s="96"/>
      <c r="B34" s="97"/>
      <c r="C34" s="96"/>
      <c r="D34" s="96"/>
      <c r="E34" s="94" t="s">
        <v>38</v>
      </c>
      <c r="F34" s="114">
        <f>ROUND((SUM(BF118:BF126)),  2)</f>
        <v>0</v>
      </c>
      <c r="G34" s="96"/>
      <c r="H34" s="96"/>
      <c r="I34" s="115">
        <v>0.15</v>
      </c>
      <c r="J34" s="114">
        <f>ROUND(((SUM(BF118:BF126))*I34),  2)</f>
        <v>0</v>
      </c>
      <c r="K34" s="96"/>
      <c r="L34" s="98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99" customFormat="1" ht="14.4" hidden="1" customHeight="1" x14ac:dyDescent="0.2">
      <c r="A35" s="96"/>
      <c r="B35" s="97"/>
      <c r="C35" s="96"/>
      <c r="D35" s="96"/>
      <c r="E35" s="94" t="s">
        <v>39</v>
      </c>
      <c r="F35" s="114">
        <f>ROUND((SUM(BG118:BG126)),  2)</f>
        <v>0</v>
      </c>
      <c r="G35" s="96"/>
      <c r="H35" s="96"/>
      <c r="I35" s="115">
        <v>0.21</v>
      </c>
      <c r="J35" s="114">
        <f>0</f>
        <v>0</v>
      </c>
      <c r="K35" s="96"/>
      <c r="L35" s="98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99" customFormat="1" ht="14.4" hidden="1" customHeight="1" x14ac:dyDescent="0.2">
      <c r="A36" s="96"/>
      <c r="B36" s="97"/>
      <c r="C36" s="96"/>
      <c r="D36" s="96"/>
      <c r="E36" s="94" t="s">
        <v>40</v>
      </c>
      <c r="F36" s="114">
        <f>ROUND((SUM(BH118:BH126)),  2)</f>
        <v>0</v>
      </c>
      <c r="G36" s="96"/>
      <c r="H36" s="96"/>
      <c r="I36" s="115">
        <v>0.15</v>
      </c>
      <c r="J36" s="114">
        <f>0</f>
        <v>0</v>
      </c>
      <c r="K36" s="96"/>
      <c r="L36" s="98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99" customFormat="1" ht="14.4" hidden="1" customHeight="1" x14ac:dyDescent="0.2">
      <c r="A37" s="96"/>
      <c r="B37" s="97"/>
      <c r="C37" s="96"/>
      <c r="D37" s="96"/>
      <c r="E37" s="94" t="s">
        <v>41</v>
      </c>
      <c r="F37" s="114">
        <f>ROUND((SUM(BI118:BI126)),  2)</f>
        <v>0</v>
      </c>
      <c r="G37" s="96"/>
      <c r="H37" s="96"/>
      <c r="I37" s="115">
        <v>0</v>
      </c>
      <c r="J37" s="114">
        <f>0</f>
        <v>0</v>
      </c>
      <c r="K37" s="96"/>
      <c r="L37" s="98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99" customFormat="1" ht="6.9" customHeight="1" x14ac:dyDescent="0.2">
      <c r="A38" s="96"/>
      <c r="B38" s="97"/>
      <c r="C38" s="96"/>
      <c r="D38" s="96"/>
      <c r="E38" s="96"/>
      <c r="F38" s="96"/>
      <c r="G38" s="96"/>
      <c r="H38" s="96"/>
      <c r="I38" s="96"/>
      <c r="J38" s="96"/>
      <c r="K38" s="96"/>
      <c r="L38" s="98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99" customFormat="1" ht="25.35" customHeight="1" x14ac:dyDescent="0.2">
      <c r="A39" s="96"/>
      <c r="B39" s="97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0</v>
      </c>
      <c r="K39" s="122"/>
      <c r="L39" s="98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99" customFormat="1" ht="14.4" customHeight="1" x14ac:dyDescent="0.2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8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ht="14.4" customHeight="1" x14ac:dyDescent="0.2">
      <c r="B41" s="91"/>
      <c r="L41" s="91"/>
    </row>
    <row r="42" spans="1:31" ht="14.4" customHeight="1" x14ac:dyDescent="0.2">
      <c r="B42" s="91"/>
      <c r="L42" s="91"/>
    </row>
    <row r="43" spans="1:31" ht="14.4" customHeight="1" x14ac:dyDescent="0.2">
      <c r="B43" s="91"/>
      <c r="L43" s="91"/>
    </row>
    <row r="44" spans="1:31" ht="14.4" customHeight="1" x14ac:dyDescent="0.2">
      <c r="B44" s="91"/>
      <c r="L44" s="91"/>
    </row>
    <row r="45" spans="1:31" ht="14.4" customHeight="1" x14ac:dyDescent="0.2">
      <c r="B45" s="91"/>
      <c r="L45" s="91"/>
    </row>
    <row r="46" spans="1:31" ht="14.4" customHeight="1" x14ac:dyDescent="0.2">
      <c r="B46" s="91"/>
      <c r="L46" s="91"/>
    </row>
    <row r="47" spans="1:31" ht="14.4" customHeight="1" x14ac:dyDescent="0.2">
      <c r="B47" s="91"/>
      <c r="L47" s="91"/>
    </row>
    <row r="48" spans="1:31" ht="14.4" customHeight="1" x14ac:dyDescent="0.2">
      <c r="B48" s="91"/>
      <c r="L48" s="91"/>
    </row>
    <row r="49" spans="1:31" ht="14.4" customHeight="1" x14ac:dyDescent="0.2">
      <c r="B49" s="91"/>
      <c r="L49" s="91"/>
    </row>
    <row r="50" spans="1:31" s="99" customFormat="1" ht="14.4" customHeight="1" x14ac:dyDescent="0.2">
      <c r="B50" s="98"/>
      <c r="D50" s="123" t="s">
        <v>45</v>
      </c>
      <c r="E50" s="124"/>
      <c r="F50" s="124"/>
      <c r="G50" s="123" t="s">
        <v>46</v>
      </c>
      <c r="H50" s="124"/>
      <c r="I50" s="124"/>
      <c r="J50" s="124"/>
      <c r="K50" s="124"/>
      <c r="L50" s="98"/>
    </row>
    <row r="51" spans="1:31" x14ac:dyDescent="0.2">
      <c r="B51" s="91"/>
      <c r="L51" s="91"/>
    </row>
    <row r="52" spans="1:31" x14ac:dyDescent="0.2">
      <c r="B52" s="91"/>
      <c r="L52" s="91"/>
    </row>
    <row r="53" spans="1:31" x14ac:dyDescent="0.2">
      <c r="B53" s="91"/>
      <c r="L53" s="91"/>
    </row>
    <row r="54" spans="1:31" x14ac:dyDescent="0.2">
      <c r="B54" s="91"/>
      <c r="L54" s="91"/>
    </row>
    <row r="55" spans="1:31" x14ac:dyDescent="0.2">
      <c r="B55" s="91"/>
      <c r="L55" s="91"/>
    </row>
    <row r="56" spans="1:31" x14ac:dyDescent="0.2">
      <c r="B56" s="91"/>
      <c r="L56" s="91"/>
    </row>
    <row r="57" spans="1:31" x14ac:dyDescent="0.2">
      <c r="B57" s="91"/>
      <c r="L57" s="91"/>
    </row>
    <row r="58" spans="1:31" x14ac:dyDescent="0.2">
      <c r="B58" s="91"/>
      <c r="L58" s="91"/>
    </row>
    <row r="59" spans="1:31" x14ac:dyDescent="0.2">
      <c r="B59" s="91"/>
      <c r="L59" s="91"/>
    </row>
    <row r="60" spans="1:31" x14ac:dyDescent="0.2">
      <c r="B60" s="91"/>
      <c r="L60" s="91"/>
    </row>
    <row r="61" spans="1:31" s="99" customFormat="1" ht="13.2" x14ac:dyDescent="0.2">
      <c r="A61" s="96"/>
      <c r="B61" s="97"/>
      <c r="C61" s="96"/>
      <c r="D61" s="125" t="s">
        <v>47</v>
      </c>
      <c r="E61" s="126"/>
      <c r="F61" s="127" t="s">
        <v>48</v>
      </c>
      <c r="G61" s="125" t="s">
        <v>47</v>
      </c>
      <c r="H61" s="126"/>
      <c r="I61" s="126"/>
      <c r="J61" s="128" t="s">
        <v>48</v>
      </c>
      <c r="K61" s="126"/>
      <c r="L61" s="98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 x14ac:dyDescent="0.2">
      <c r="B62" s="91"/>
      <c r="L62" s="91"/>
    </row>
    <row r="63" spans="1:31" x14ac:dyDescent="0.2">
      <c r="B63" s="91"/>
      <c r="L63" s="91"/>
    </row>
    <row r="64" spans="1:31" x14ac:dyDescent="0.2">
      <c r="B64" s="91"/>
      <c r="L64" s="91"/>
    </row>
    <row r="65" spans="1:31" s="99" customFormat="1" ht="13.2" x14ac:dyDescent="0.2">
      <c r="A65" s="96"/>
      <c r="B65" s="97"/>
      <c r="C65" s="96"/>
      <c r="D65" s="123" t="s">
        <v>49</v>
      </c>
      <c r="E65" s="129"/>
      <c r="F65" s="129"/>
      <c r="G65" s="123" t="s">
        <v>50</v>
      </c>
      <c r="H65" s="129"/>
      <c r="I65" s="129"/>
      <c r="J65" s="129"/>
      <c r="K65" s="129"/>
      <c r="L65" s="98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 x14ac:dyDescent="0.2">
      <c r="B66" s="91"/>
      <c r="L66" s="91"/>
    </row>
    <row r="67" spans="1:31" x14ac:dyDescent="0.2">
      <c r="B67" s="91"/>
      <c r="L67" s="91"/>
    </row>
    <row r="68" spans="1:31" x14ac:dyDescent="0.2">
      <c r="B68" s="91"/>
      <c r="L68" s="91"/>
    </row>
    <row r="69" spans="1:31" x14ac:dyDescent="0.2">
      <c r="B69" s="91"/>
      <c r="L69" s="91"/>
    </row>
    <row r="70" spans="1:31" x14ac:dyDescent="0.2">
      <c r="B70" s="91"/>
      <c r="L70" s="91"/>
    </row>
    <row r="71" spans="1:31" x14ac:dyDescent="0.2">
      <c r="B71" s="91"/>
      <c r="L71" s="91"/>
    </row>
    <row r="72" spans="1:31" x14ac:dyDescent="0.2">
      <c r="B72" s="91"/>
      <c r="L72" s="91"/>
    </row>
    <row r="73" spans="1:31" x14ac:dyDescent="0.2">
      <c r="B73" s="91"/>
      <c r="L73" s="91"/>
    </row>
    <row r="74" spans="1:31" x14ac:dyDescent="0.2">
      <c r="B74" s="91"/>
      <c r="L74" s="91"/>
    </row>
    <row r="75" spans="1:31" x14ac:dyDescent="0.2">
      <c r="B75" s="91"/>
      <c r="L75" s="91"/>
    </row>
    <row r="76" spans="1:31" s="99" customFormat="1" ht="13.2" x14ac:dyDescent="0.2">
      <c r="A76" s="96"/>
      <c r="B76" s="97"/>
      <c r="C76" s="96"/>
      <c r="D76" s="125" t="s">
        <v>47</v>
      </c>
      <c r="E76" s="126"/>
      <c r="F76" s="127" t="s">
        <v>48</v>
      </c>
      <c r="G76" s="125" t="s">
        <v>47</v>
      </c>
      <c r="H76" s="126"/>
      <c r="I76" s="126"/>
      <c r="J76" s="128" t="s">
        <v>48</v>
      </c>
      <c r="K76" s="126"/>
      <c r="L76" s="98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99" customFormat="1" ht="14.4" customHeight="1" x14ac:dyDescent="0.2">
      <c r="A77" s="96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98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47" s="99" customFormat="1" ht="6.9" customHeight="1" x14ac:dyDescent="0.2">
      <c r="A81" s="96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98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47" s="99" customFormat="1" ht="24.9" customHeight="1" x14ac:dyDescent="0.2">
      <c r="A82" s="96"/>
      <c r="B82" s="97"/>
      <c r="C82" s="92" t="s">
        <v>98</v>
      </c>
      <c r="D82" s="96"/>
      <c r="E82" s="96"/>
      <c r="F82" s="96"/>
      <c r="G82" s="96"/>
      <c r="H82" s="96"/>
      <c r="I82" s="96"/>
      <c r="J82" s="96"/>
      <c r="K82" s="96"/>
      <c r="L82" s="98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47" s="99" customFormat="1" ht="6.9" customHeight="1" x14ac:dyDescent="0.2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8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47" s="99" customFormat="1" ht="12" customHeight="1" x14ac:dyDescent="0.2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8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47" s="99" customFormat="1" ht="16.5" customHeight="1" x14ac:dyDescent="0.2">
      <c r="A85" s="96"/>
      <c r="B85" s="97"/>
      <c r="C85" s="96"/>
      <c r="D85" s="96"/>
      <c r="E85" s="272" t="str">
        <f>E7</f>
        <v>Holice - využití srážkových vod</v>
      </c>
      <c r="F85" s="273"/>
      <c r="G85" s="273"/>
      <c r="H85" s="273"/>
      <c r="I85" s="96"/>
      <c r="J85" s="96"/>
      <c r="K85" s="96"/>
      <c r="L85" s="98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47" s="99" customFormat="1" ht="12" customHeight="1" x14ac:dyDescent="0.2">
      <c r="A86" s="96"/>
      <c r="B86" s="97"/>
      <c r="C86" s="94" t="s">
        <v>96</v>
      </c>
      <c r="D86" s="96"/>
      <c r="E86" s="96"/>
      <c r="F86" s="96"/>
      <c r="G86" s="96"/>
      <c r="H86" s="96"/>
      <c r="I86" s="96"/>
      <c r="J86" s="96"/>
      <c r="K86" s="96"/>
      <c r="L86" s="98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</row>
    <row r="87" spans="1:47" s="99" customFormat="1" ht="16.5" customHeight="1" x14ac:dyDescent="0.2">
      <c r="A87" s="96"/>
      <c r="B87" s="97"/>
      <c r="C87" s="96"/>
      <c r="D87" s="96"/>
      <c r="E87" s="270" t="str">
        <f>E9</f>
        <v>SO 03 - Elekroinstalace</v>
      </c>
      <c r="F87" s="271"/>
      <c r="G87" s="271"/>
      <c r="H87" s="271"/>
      <c r="I87" s="96"/>
      <c r="J87" s="96"/>
      <c r="K87" s="96"/>
      <c r="L87" s="98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47" s="99" customFormat="1" ht="6.9" customHeight="1" x14ac:dyDescent="0.2">
      <c r="A88" s="96"/>
      <c r="B88" s="97"/>
      <c r="C88" s="96"/>
      <c r="D88" s="96"/>
      <c r="E88" s="96"/>
      <c r="F88" s="96"/>
      <c r="G88" s="96"/>
      <c r="H88" s="96"/>
      <c r="I88" s="96"/>
      <c r="J88" s="96"/>
      <c r="K88" s="96"/>
      <c r="L88" s="98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47" s="99" customFormat="1" ht="12" customHeight="1" x14ac:dyDescent="0.2">
      <c r="A89" s="96"/>
      <c r="B89" s="97"/>
      <c r="C89" s="94" t="s">
        <v>18</v>
      </c>
      <c r="D89" s="96"/>
      <c r="E89" s="96"/>
      <c r="F89" s="101" t="str">
        <f>F12</f>
        <v>Sokolský park a okolí</v>
      </c>
      <c r="G89" s="96"/>
      <c r="H89" s="96"/>
      <c r="I89" s="94" t="s">
        <v>20</v>
      </c>
      <c r="J89" s="134">
        <f>IF(J12="","",J12)</f>
        <v>43913</v>
      </c>
      <c r="K89" s="96"/>
      <c r="L89" s="98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47" s="99" customFormat="1" ht="6.9" customHeight="1" x14ac:dyDescent="0.2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8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47" s="99" customFormat="1" ht="15.15" customHeight="1" x14ac:dyDescent="0.2">
      <c r="A91" s="96"/>
      <c r="B91" s="97"/>
      <c r="C91" s="94" t="s">
        <v>21</v>
      </c>
      <c r="D91" s="96"/>
      <c r="E91" s="96"/>
      <c r="F91" s="101" t="str">
        <f>E15</f>
        <v>Město Holice</v>
      </c>
      <c r="G91" s="96"/>
      <c r="H91" s="96"/>
      <c r="I91" s="94" t="s">
        <v>27</v>
      </c>
      <c r="J91" s="135" t="str">
        <f>E21</f>
        <v xml:space="preserve"> </v>
      </c>
      <c r="K91" s="96"/>
      <c r="L91" s="98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47" s="99" customFormat="1" ht="40.200000000000003" customHeight="1" x14ac:dyDescent="0.2">
      <c r="A92" s="96"/>
      <c r="B92" s="97"/>
      <c r="C92" s="94" t="s">
        <v>25</v>
      </c>
      <c r="D92" s="96"/>
      <c r="E92" s="96"/>
      <c r="F92" s="101" t="str">
        <f>IF(E18="","",E18)</f>
        <v>Vyplň údaj</v>
      </c>
      <c r="G92" s="96"/>
      <c r="H92" s="96"/>
      <c r="I92" s="94" t="s">
        <v>29</v>
      </c>
      <c r="J92" s="135" t="str">
        <f>E24</f>
        <v>ČISTÁ PŘÍRODA VÝCHODNÍCH ČECH, o. p. s.</v>
      </c>
      <c r="K92" s="96"/>
      <c r="L92" s="98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47" s="99" customFormat="1" ht="10.35" customHeight="1" x14ac:dyDescent="0.2">
      <c r="A93" s="96"/>
      <c r="B93" s="97"/>
      <c r="C93" s="96"/>
      <c r="D93" s="96"/>
      <c r="E93" s="96"/>
      <c r="F93" s="96"/>
      <c r="G93" s="96"/>
      <c r="H93" s="96"/>
      <c r="I93" s="96"/>
      <c r="J93" s="96"/>
      <c r="K93" s="96"/>
      <c r="L93" s="98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47" s="99" customFormat="1" ht="29.25" customHeight="1" x14ac:dyDescent="0.2">
      <c r="A94" s="96"/>
      <c r="B94" s="97"/>
      <c r="C94" s="136" t="s">
        <v>99</v>
      </c>
      <c r="D94" s="116"/>
      <c r="E94" s="116"/>
      <c r="F94" s="116"/>
      <c r="G94" s="116"/>
      <c r="H94" s="116"/>
      <c r="I94" s="116"/>
      <c r="J94" s="137" t="s">
        <v>100</v>
      </c>
      <c r="K94" s="116"/>
      <c r="L94" s="98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47" s="99" customFormat="1" ht="10.35" customHeight="1" x14ac:dyDescent="0.2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8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47" s="99" customFormat="1" ht="22.95" customHeight="1" x14ac:dyDescent="0.2">
      <c r="A96" s="96"/>
      <c r="B96" s="97"/>
      <c r="C96" s="138" t="s">
        <v>101</v>
      </c>
      <c r="D96" s="96"/>
      <c r="E96" s="96"/>
      <c r="F96" s="96"/>
      <c r="G96" s="96"/>
      <c r="H96" s="96"/>
      <c r="I96" s="96"/>
      <c r="J96" s="111">
        <f>J118</f>
        <v>0</v>
      </c>
      <c r="K96" s="96"/>
      <c r="L96" s="98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U96" s="88" t="s">
        <v>102</v>
      </c>
    </row>
    <row r="97" spans="1:31" s="139" customFormat="1" ht="24.9" customHeight="1" x14ac:dyDescent="0.2">
      <c r="B97" s="140"/>
      <c r="D97" s="141" t="s">
        <v>103</v>
      </c>
      <c r="E97" s="142"/>
      <c r="F97" s="142"/>
      <c r="G97" s="142"/>
      <c r="H97" s="142"/>
      <c r="I97" s="142"/>
      <c r="J97" s="143">
        <f>J119</f>
        <v>0</v>
      </c>
      <c r="L97" s="140"/>
    </row>
    <row r="98" spans="1:31" s="203" customFormat="1" ht="19.95" customHeight="1" x14ac:dyDescent="0.2">
      <c r="B98" s="204"/>
      <c r="D98" s="205" t="s">
        <v>2460</v>
      </c>
      <c r="E98" s="206"/>
      <c r="F98" s="206"/>
      <c r="G98" s="206"/>
      <c r="H98" s="206"/>
      <c r="I98" s="206"/>
      <c r="J98" s="207">
        <f>J120</f>
        <v>0</v>
      </c>
      <c r="L98" s="204"/>
    </row>
    <row r="99" spans="1:31" s="99" customFormat="1" ht="21.75" customHeight="1" x14ac:dyDescent="0.2">
      <c r="A99" s="96"/>
      <c r="B99" s="97"/>
      <c r="C99" s="96"/>
      <c r="D99" s="96"/>
      <c r="E99" s="96"/>
      <c r="F99" s="96"/>
      <c r="G99" s="96"/>
      <c r="H99" s="96"/>
      <c r="I99" s="96"/>
      <c r="J99" s="96"/>
      <c r="K99" s="96"/>
      <c r="L99" s="98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</row>
    <row r="100" spans="1:31" s="99" customFormat="1" ht="6.9" customHeight="1" x14ac:dyDescent="0.2">
      <c r="A100" s="96"/>
      <c r="B100" s="130"/>
      <c r="C100" s="131"/>
      <c r="D100" s="131"/>
      <c r="E100" s="131"/>
      <c r="F100" s="131"/>
      <c r="G100" s="131"/>
      <c r="H100" s="131"/>
      <c r="I100" s="131"/>
      <c r="J100" s="131"/>
      <c r="K100" s="131"/>
      <c r="L100" s="98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</row>
    <row r="104" spans="1:31" s="99" customFormat="1" ht="6.9" customHeight="1" x14ac:dyDescent="0.2">
      <c r="A104" s="96"/>
      <c r="B104" s="132"/>
      <c r="C104" s="133"/>
      <c r="D104" s="133"/>
      <c r="E104" s="133"/>
      <c r="F104" s="133"/>
      <c r="G104" s="133"/>
      <c r="H104" s="133"/>
      <c r="I104" s="133"/>
      <c r="J104" s="133"/>
      <c r="K104" s="133"/>
      <c r="L104" s="98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</row>
    <row r="105" spans="1:31" s="99" customFormat="1" ht="24.9" customHeight="1" x14ac:dyDescent="0.2">
      <c r="A105" s="96"/>
      <c r="B105" s="97"/>
      <c r="C105" s="92" t="s">
        <v>109</v>
      </c>
      <c r="D105" s="96"/>
      <c r="E105" s="96"/>
      <c r="F105" s="96"/>
      <c r="G105" s="96"/>
      <c r="H105" s="96"/>
      <c r="I105" s="96"/>
      <c r="J105" s="96"/>
      <c r="K105" s="96"/>
      <c r="L105" s="98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</row>
    <row r="106" spans="1:31" s="99" customFormat="1" ht="6.9" customHeight="1" x14ac:dyDescent="0.2">
      <c r="A106" s="96"/>
      <c r="B106" s="97"/>
      <c r="C106" s="96"/>
      <c r="D106" s="96"/>
      <c r="E106" s="96"/>
      <c r="F106" s="96"/>
      <c r="G106" s="96"/>
      <c r="H106" s="96"/>
      <c r="I106" s="96"/>
      <c r="J106" s="96"/>
      <c r="K106" s="96"/>
      <c r="L106" s="98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</row>
    <row r="107" spans="1:31" s="99" customFormat="1" ht="12" customHeight="1" x14ac:dyDescent="0.2">
      <c r="A107" s="96"/>
      <c r="B107" s="97"/>
      <c r="C107" s="94" t="s">
        <v>14</v>
      </c>
      <c r="D107" s="96"/>
      <c r="E107" s="96"/>
      <c r="F107" s="96"/>
      <c r="G107" s="96"/>
      <c r="H107" s="96"/>
      <c r="I107" s="96"/>
      <c r="J107" s="96"/>
      <c r="K107" s="96"/>
      <c r="L107" s="98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31" s="99" customFormat="1" ht="16.5" customHeight="1" x14ac:dyDescent="0.2">
      <c r="A108" s="96"/>
      <c r="B108" s="97"/>
      <c r="C108" s="96"/>
      <c r="D108" s="96"/>
      <c r="E108" s="272" t="str">
        <f>E7</f>
        <v>Holice - využití srážkových vod</v>
      </c>
      <c r="F108" s="273"/>
      <c r="G108" s="273"/>
      <c r="H108" s="273"/>
      <c r="I108" s="96"/>
      <c r="J108" s="96"/>
      <c r="K108" s="96"/>
      <c r="L108" s="98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31" s="99" customFormat="1" ht="12" customHeight="1" x14ac:dyDescent="0.2">
      <c r="A109" s="96"/>
      <c r="B109" s="97"/>
      <c r="C109" s="94" t="s">
        <v>96</v>
      </c>
      <c r="D109" s="96"/>
      <c r="E109" s="96"/>
      <c r="F109" s="96"/>
      <c r="G109" s="96"/>
      <c r="H109" s="96"/>
      <c r="I109" s="96"/>
      <c r="J109" s="96"/>
      <c r="K109" s="96"/>
      <c r="L109" s="98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31" s="99" customFormat="1" ht="16.5" customHeight="1" x14ac:dyDescent="0.2">
      <c r="A110" s="96"/>
      <c r="B110" s="97"/>
      <c r="C110" s="96"/>
      <c r="D110" s="96"/>
      <c r="E110" s="270" t="str">
        <f>E9</f>
        <v>SO 03 - Elekroinstalace</v>
      </c>
      <c r="F110" s="271"/>
      <c r="G110" s="271"/>
      <c r="H110" s="271"/>
      <c r="I110" s="96"/>
      <c r="J110" s="96"/>
      <c r="K110" s="96"/>
      <c r="L110" s="98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31" s="99" customFormat="1" ht="6.9" customHeight="1" x14ac:dyDescent="0.2">
      <c r="A111" s="96"/>
      <c r="B111" s="97"/>
      <c r="C111" s="96"/>
      <c r="D111" s="96"/>
      <c r="E111" s="96"/>
      <c r="F111" s="96"/>
      <c r="G111" s="96"/>
      <c r="H111" s="96"/>
      <c r="I111" s="96"/>
      <c r="J111" s="96"/>
      <c r="K111" s="96"/>
      <c r="L111" s="98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</row>
    <row r="112" spans="1:31" s="99" customFormat="1" ht="12" customHeight="1" x14ac:dyDescent="0.2">
      <c r="A112" s="96"/>
      <c r="B112" s="97"/>
      <c r="C112" s="94" t="s">
        <v>18</v>
      </c>
      <c r="D112" s="96"/>
      <c r="E112" s="96"/>
      <c r="F112" s="101" t="str">
        <f>F12</f>
        <v>Sokolský park a okolí</v>
      </c>
      <c r="G112" s="96"/>
      <c r="H112" s="96"/>
      <c r="I112" s="94" t="s">
        <v>20</v>
      </c>
      <c r="J112" s="134">
        <f>IF(J12="","",J12)</f>
        <v>43913</v>
      </c>
      <c r="K112" s="96"/>
      <c r="L112" s="98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</row>
    <row r="113" spans="1:65" s="99" customFormat="1" ht="6.9" customHeight="1" x14ac:dyDescent="0.2">
      <c r="A113" s="96"/>
      <c r="B113" s="97"/>
      <c r="C113" s="96"/>
      <c r="D113" s="96"/>
      <c r="E113" s="96"/>
      <c r="F113" s="96"/>
      <c r="G113" s="96"/>
      <c r="H113" s="96"/>
      <c r="I113" s="96"/>
      <c r="J113" s="96"/>
      <c r="K113" s="96"/>
      <c r="L113" s="98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65" s="99" customFormat="1" ht="15.15" customHeight="1" x14ac:dyDescent="0.2">
      <c r="A114" s="96"/>
      <c r="B114" s="97"/>
      <c r="C114" s="94" t="s">
        <v>21</v>
      </c>
      <c r="D114" s="96"/>
      <c r="E114" s="96"/>
      <c r="F114" s="101" t="str">
        <f>E15</f>
        <v>Město Holice</v>
      </c>
      <c r="G114" s="96"/>
      <c r="H114" s="96"/>
      <c r="I114" s="94" t="s">
        <v>27</v>
      </c>
      <c r="J114" s="135" t="str">
        <f>E21</f>
        <v xml:space="preserve"> </v>
      </c>
      <c r="K114" s="96"/>
      <c r="L114" s="98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5" spans="1:65" s="99" customFormat="1" ht="40.200000000000003" customHeight="1" x14ac:dyDescent="0.2">
      <c r="A115" s="96"/>
      <c r="B115" s="97"/>
      <c r="C115" s="94" t="s">
        <v>25</v>
      </c>
      <c r="D115" s="96"/>
      <c r="E115" s="96"/>
      <c r="F115" s="101" t="str">
        <f>IF(E18="","",E18)</f>
        <v>Vyplň údaj</v>
      </c>
      <c r="G115" s="96"/>
      <c r="H115" s="96"/>
      <c r="I115" s="94" t="s">
        <v>29</v>
      </c>
      <c r="J115" s="135" t="str">
        <f>E24</f>
        <v>ČISTÁ PŘÍRODA VÝCHODNÍCH ČECH, o. p. s.</v>
      </c>
      <c r="K115" s="96"/>
      <c r="L115" s="98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</row>
    <row r="116" spans="1:65" s="99" customFormat="1" ht="10.35" customHeight="1" x14ac:dyDescent="0.2">
      <c r="A116" s="96"/>
      <c r="B116" s="97"/>
      <c r="C116" s="96"/>
      <c r="D116" s="96"/>
      <c r="E116" s="96"/>
      <c r="F116" s="96"/>
      <c r="G116" s="96"/>
      <c r="H116" s="96"/>
      <c r="I116" s="96"/>
      <c r="J116" s="96"/>
      <c r="K116" s="96"/>
      <c r="L116" s="98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</row>
    <row r="117" spans="1:65" s="154" customFormat="1" ht="29.25" customHeight="1" x14ac:dyDescent="0.2">
      <c r="A117" s="144"/>
      <c r="B117" s="145"/>
      <c r="C117" s="146" t="s">
        <v>110</v>
      </c>
      <c r="D117" s="147" t="s">
        <v>57</v>
      </c>
      <c r="E117" s="147" t="s">
        <v>53</v>
      </c>
      <c r="F117" s="147" t="s">
        <v>54</v>
      </c>
      <c r="G117" s="147" t="s">
        <v>111</v>
      </c>
      <c r="H117" s="147" t="s">
        <v>112</v>
      </c>
      <c r="I117" s="147" t="s">
        <v>113</v>
      </c>
      <c r="J117" s="148" t="s">
        <v>100</v>
      </c>
      <c r="K117" s="149" t="s">
        <v>114</v>
      </c>
      <c r="L117" s="150"/>
      <c r="M117" s="151" t="s">
        <v>1</v>
      </c>
      <c r="N117" s="152" t="s">
        <v>36</v>
      </c>
      <c r="O117" s="152" t="s">
        <v>115</v>
      </c>
      <c r="P117" s="152" t="s">
        <v>116</v>
      </c>
      <c r="Q117" s="152" t="s">
        <v>117</v>
      </c>
      <c r="R117" s="152" t="s">
        <v>118</v>
      </c>
      <c r="S117" s="152" t="s">
        <v>119</v>
      </c>
      <c r="T117" s="153" t="s">
        <v>120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pans="1:65" s="99" customFormat="1" ht="22.95" customHeight="1" x14ac:dyDescent="0.3">
      <c r="A118" s="96"/>
      <c r="B118" s="97"/>
      <c r="C118" s="155" t="s">
        <v>121</v>
      </c>
      <c r="D118" s="96"/>
      <c r="E118" s="96"/>
      <c r="F118" s="96"/>
      <c r="G118" s="96"/>
      <c r="H118" s="96"/>
      <c r="I118" s="96"/>
      <c r="J118" s="156">
        <f>BK118</f>
        <v>0</v>
      </c>
      <c r="K118" s="96"/>
      <c r="L118" s="97"/>
      <c r="M118" s="157"/>
      <c r="N118" s="158"/>
      <c r="O118" s="109"/>
      <c r="P118" s="159">
        <f>P119</f>
        <v>0</v>
      </c>
      <c r="Q118" s="109"/>
      <c r="R118" s="159">
        <f>R119</f>
        <v>0</v>
      </c>
      <c r="S118" s="109"/>
      <c r="T118" s="160">
        <f>T119</f>
        <v>0</v>
      </c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T118" s="88" t="s">
        <v>71</v>
      </c>
      <c r="AU118" s="88" t="s">
        <v>102</v>
      </c>
      <c r="BK118" s="161">
        <f>BK119</f>
        <v>0</v>
      </c>
    </row>
    <row r="119" spans="1:65" s="162" customFormat="1" ht="25.95" customHeight="1" x14ac:dyDescent="0.25">
      <c r="B119" s="163"/>
      <c r="D119" s="164" t="s">
        <v>71</v>
      </c>
      <c r="E119" s="165" t="s">
        <v>122</v>
      </c>
      <c r="F119" s="165" t="s">
        <v>123</v>
      </c>
      <c r="J119" s="166">
        <f>BK119</f>
        <v>0</v>
      </c>
      <c r="L119" s="163"/>
      <c r="M119" s="167"/>
      <c r="N119" s="168"/>
      <c r="O119" s="168"/>
      <c r="P119" s="169">
        <f>P120</f>
        <v>0</v>
      </c>
      <c r="Q119" s="168"/>
      <c r="R119" s="169">
        <f>R120</f>
        <v>0</v>
      </c>
      <c r="S119" s="168"/>
      <c r="T119" s="170">
        <f>T120</f>
        <v>0</v>
      </c>
      <c r="AR119" s="164" t="s">
        <v>80</v>
      </c>
      <c r="AT119" s="171" t="s">
        <v>71</v>
      </c>
      <c r="AU119" s="171" t="s">
        <v>72</v>
      </c>
      <c r="AY119" s="164" t="s">
        <v>124</v>
      </c>
      <c r="BK119" s="172">
        <f>BK120</f>
        <v>0</v>
      </c>
    </row>
    <row r="120" spans="1:65" s="162" customFormat="1" ht="22.95" customHeight="1" x14ac:dyDescent="0.25">
      <c r="B120" s="163"/>
      <c r="D120" s="164" t="s">
        <v>71</v>
      </c>
      <c r="E120" s="208" t="s">
        <v>80</v>
      </c>
      <c r="F120" s="208" t="s">
        <v>2461</v>
      </c>
      <c r="J120" s="209">
        <f>BK120</f>
        <v>0</v>
      </c>
      <c r="L120" s="163"/>
      <c r="M120" s="167"/>
      <c r="N120" s="168"/>
      <c r="O120" s="168"/>
      <c r="P120" s="169">
        <f>SUM(P121:P126)</f>
        <v>0</v>
      </c>
      <c r="Q120" s="168"/>
      <c r="R120" s="169">
        <f>SUM(R121:R126)</f>
        <v>0</v>
      </c>
      <c r="S120" s="168"/>
      <c r="T120" s="170">
        <f>SUM(T121:T126)</f>
        <v>0</v>
      </c>
      <c r="AR120" s="164" t="s">
        <v>80</v>
      </c>
      <c r="AT120" s="171" t="s">
        <v>71</v>
      </c>
      <c r="AU120" s="171" t="s">
        <v>80</v>
      </c>
      <c r="AY120" s="164" t="s">
        <v>124</v>
      </c>
      <c r="BK120" s="172">
        <f>SUM(BK121:BK126)</f>
        <v>0</v>
      </c>
    </row>
    <row r="121" spans="1:65" s="99" customFormat="1" ht="16.5" customHeight="1" x14ac:dyDescent="0.2">
      <c r="A121" s="96"/>
      <c r="B121" s="97"/>
      <c r="C121" s="173" t="s">
        <v>80</v>
      </c>
      <c r="D121" s="173" t="s">
        <v>125</v>
      </c>
      <c r="E121" s="174" t="s">
        <v>2462</v>
      </c>
      <c r="F121" s="175" t="s">
        <v>2463</v>
      </c>
      <c r="G121" s="176" t="s">
        <v>523</v>
      </c>
      <c r="H121" s="177">
        <v>1</v>
      </c>
      <c r="I121" s="86">
        <v>0</v>
      </c>
      <c r="J121" s="178">
        <f>ROUND(I121*H121,2)</f>
        <v>0</v>
      </c>
      <c r="K121" s="179"/>
      <c r="L121" s="97"/>
      <c r="M121" s="180" t="s">
        <v>1</v>
      </c>
      <c r="N121" s="181" t="s">
        <v>37</v>
      </c>
      <c r="O121" s="182">
        <v>0</v>
      </c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R121" s="184" t="s">
        <v>129</v>
      </c>
      <c r="AT121" s="184" t="s">
        <v>125</v>
      </c>
      <c r="AU121" s="184" t="s">
        <v>82</v>
      </c>
      <c r="AY121" s="88" t="s">
        <v>124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88" t="s">
        <v>80</v>
      </c>
      <c r="BK121" s="185">
        <f>ROUND(I121*H121,2)</f>
        <v>0</v>
      </c>
      <c r="BL121" s="88" t="s">
        <v>129</v>
      </c>
      <c r="BM121" s="184" t="s">
        <v>2464</v>
      </c>
    </row>
    <row r="122" spans="1:65" s="99" customFormat="1" ht="38.4" x14ac:dyDescent="0.2">
      <c r="A122" s="96"/>
      <c r="B122" s="97"/>
      <c r="C122" s="96"/>
      <c r="D122" s="186" t="s">
        <v>221</v>
      </c>
      <c r="E122" s="96"/>
      <c r="F122" s="187" t="s">
        <v>2465</v>
      </c>
      <c r="G122" s="96"/>
      <c r="H122" s="96"/>
      <c r="I122" s="96"/>
      <c r="J122" s="96"/>
      <c r="K122" s="96"/>
      <c r="L122" s="97"/>
      <c r="M122" s="188"/>
      <c r="N122" s="189"/>
      <c r="O122" s="190"/>
      <c r="P122" s="190"/>
      <c r="Q122" s="190"/>
      <c r="R122" s="190"/>
      <c r="S122" s="190"/>
      <c r="T122" s="191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T122" s="88" t="s">
        <v>221</v>
      </c>
      <c r="AU122" s="88" t="s">
        <v>82</v>
      </c>
    </row>
    <row r="123" spans="1:65" s="192" customFormat="1" x14ac:dyDescent="0.2">
      <c r="B123" s="193"/>
      <c r="D123" s="186" t="s">
        <v>131</v>
      </c>
      <c r="E123" s="194" t="s">
        <v>1</v>
      </c>
      <c r="F123" s="195" t="s">
        <v>80</v>
      </c>
      <c r="H123" s="196">
        <v>1</v>
      </c>
      <c r="L123" s="193"/>
      <c r="M123" s="197"/>
      <c r="N123" s="198"/>
      <c r="O123" s="198"/>
      <c r="P123" s="198"/>
      <c r="Q123" s="198"/>
      <c r="R123" s="198"/>
      <c r="S123" s="198"/>
      <c r="T123" s="199"/>
      <c r="AT123" s="194" t="s">
        <v>131</v>
      </c>
      <c r="AU123" s="194" t="s">
        <v>82</v>
      </c>
      <c r="AV123" s="192" t="s">
        <v>82</v>
      </c>
      <c r="AW123" s="192" t="s">
        <v>28</v>
      </c>
      <c r="AX123" s="192" t="s">
        <v>80</v>
      </c>
      <c r="AY123" s="194" t="s">
        <v>124</v>
      </c>
    </row>
    <row r="124" spans="1:65" s="99" customFormat="1" ht="16.5" customHeight="1" x14ac:dyDescent="0.2">
      <c r="A124" s="96"/>
      <c r="B124" s="97"/>
      <c r="C124" s="173" t="s">
        <v>82</v>
      </c>
      <c r="D124" s="173" t="s">
        <v>125</v>
      </c>
      <c r="E124" s="174" t="s">
        <v>2466</v>
      </c>
      <c r="F124" s="175" t="s">
        <v>2467</v>
      </c>
      <c r="G124" s="176" t="s">
        <v>523</v>
      </c>
      <c r="H124" s="177">
        <v>1</v>
      </c>
      <c r="I124" s="86">
        <v>0</v>
      </c>
      <c r="J124" s="178">
        <f>ROUND(I124*H124,2)</f>
        <v>0</v>
      </c>
      <c r="K124" s="179"/>
      <c r="L124" s="97"/>
      <c r="M124" s="180" t="s">
        <v>1</v>
      </c>
      <c r="N124" s="181" t="s">
        <v>37</v>
      </c>
      <c r="O124" s="182">
        <v>0</v>
      </c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R124" s="184" t="s">
        <v>129</v>
      </c>
      <c r="AT124" s="184" t="s">
        <v>125</v>
      </c>
      <c r="AU124" s="184" t="s">
        <v>82</v>
      </c>
      <c r="AY124" s="88" t="s">
        <v>124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88" t="s">
        <v>80</v>
      </c>
      <c r="BK124" s="185">
        <f>ROUND(I124*H124,2)</f>
        <v>0</v>
      </c>
      <c r="BL124" s="88" t="s">
        <v>129</v>
      </c>
      <c r="BM124" s="184" t="s">
        <v>2468</v>
      </c>
    </row>
    <row r="125" spans="1:65" s="99" customFormat="1" ht="38.4" x14ac:dyDescent="0.2">
      <c r="A125" s="96"/>
      <c r="B125" s="97"/>
      <c r="C125" s="96"/>
      <c r="D125" s="186" t="s">
        <v>221</v>
      </c>
      <c r="E125" s="96"/>
      <c r="F125" s="187" t="s">
        <v>2469</v>
      </c>
      <c r="G125" s="96"/>
      <c r="H125" s="96"/>
      <c r="I125" s="96"/>
      <c r="J125" s="96"/>
      <c r="K125" s="96"/>
      <c r="L125" s="97"/>
      <c r="M125" s="188"/>
      <c r="N125" s="189"/>
      <c r="O125" s="190"/>
      <c r="P125" s="190"/>
      <c r="Q125" s="190"/>
      <c r="R125" s="190"/>
      <c r="S125" s="190"/>
      <c r="T125" s="191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T125" s="88" t="s">
        <v>221</v>
      </c>
      <c r="AU125" s="88" t="s">
        <v>82</v>
      </c>
    </row>
    <row r="126" spans="1:65" s="192" customFormat="1" x14ac:dyDescent="0.2">
      <c r="B126" s="193"/>
      <c r="D126" s="186" t="s">
        <v>131</v>
      </c>
      <c r="E126" s="194" t="s">
        <v>1</v>
      </c>
      <c r="F126" s="195" t="s">
        <v>80</v>
      </c>
      <c r="H126" s="196">
        <v>1</v>
      </c>
      <c r="L126" s="193"/>
      <c r="M126" s="200"/>
      <c r="N126" s="201"/>
      <c r="O126" s="201"/>
      <c r="P126" s="201"/>
      <c r="Q126" s="201"/>
      <c r="R126" s="201"/>
      <c r="S126" s="201"/>
      <c r="T126" s="202"/>
      <c r="AT126" s="194" t="s">
        <v>131</v>
      </c>
      <c r="AU126" s="194" t="s">
        <v>82</v>
      </c>
      <c r="AV126" s="192" t="s">
        <v>82</v>
      </c>
      <c r="AW126" s="192" t="s">
        <v>28</v>
      </c>
      <c r="AX126" s="192" t="s">
        <v>80</v>
      </c>
      <c r="AY126" s="194" t="s">
        <v>124</v>
      </c>
    </row>
    <row r="127" spans="1:65" s="99" customFormat="1" ht="6.9" customHeight="1" x14ac:dyDescent="0.2">
      <c r="A127" s="96"/>
      <c r="B127" s="130"/>
      <c r="C127" s="131"/>
      <c r="D127" s="131"/>
      <c r="E127" s="131"/>
      <c r="F127" s="131"/>
      <c r="G127" s="131"/>
      <c r="H127" s="131"/>
      <c r="I127" s="131"/>
      <c r="J127" s="131"/>
      <c r="K127" s="131"/>
      <c r="L127" s="97"/>
      <c r="M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</row>
  </sheetData>
  <sheetProtection algorithmName="SHA-512" hashValue="x1rPHaB2j034Zr/PNrGfrmcXo217oa2B5nNKSW2BlFZno+11lU7A6988ZHuKU39VxB0Eou4H8IllnEp2BVQrkQ==" saltValue="/vn9UtA1RPGDqUHfqmBQqg==" spinCount="100000" sheet="1" objects="1" scenarios="1"/>
  <autoFilter ref="C117:K126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5"/>
  <sheetViews>
    <sheetView showGridLines="0" topLeftCell="A208" workbookViewId="0">
      <selection activeCell="I220" sqref="I220"/>
    </sheetView>
  </sheetViews>
  <sheetFormatPr defaultRowHeight="10.199999999999999" x14ac:dyDescent="0.2"/>
  <cols>
    <col min="1" max="1" width="8.28515625" style="78" customWidth="1"/>
    <col min="2" max="2" width="1.7109375" style="78" customWidth="1"/>
    <col min="3" max="3" width="4.140625" style="78" customWidth="1"/>
    <col min="4" max="4" width="4.28515625" style="78" customWidth="1"/>
    <col min="5" max="5" width="17.140625" style="78" customWidth="1"/>
    <col min="6" max="6" width="100.85546875" style="78" customWidth="1"/>
    <col min="7" max="7" width="7" style="78" customWidth="1"/>
    <col min="8" max="8" width="11.42578125" style="78" customWidth="1"/>
    <col min="9" max="10" width="20.140625" style="78" customWidth="1"/>
    <col min="11" max="11" width="20.140625" style="78" hidden="1" customWidth="1"/>
    <col min="12" max="12" width="9.28515625" style="78" customWidth="1"/>
    <col min="13" max="13" width="10.85546875" style="78" hidden="1" customWidth="1"/>
    <col min="14" max="14" width="9.28515625" style="78" hidden="1"/>
    <col min="15" max="20" width="14.140625" style="78" hidden="1" customWidth="1"/>
    <col min="21" max="21" width="16.28515625" style="78" hidden="1" customWidth="1"/>
    <col min="22" max="22" width="12.28515625" style="78" customWidth="1"/>
    <col min="23" max="23" width="16.28515625" style="78" customWidth="1"/>
    <col min="24" max="24" width="12.28515625" style="78" customWidth="1"/>
    <col min="25" max="25" width="15" style="78" customWidth="1"/>
    <col min="26" max="26" width="11" style="78" customWidth="1"/>
    <col min="27" max="27" width="15" style="78" customWidth="1"/>
    <col min="28" max="28" width="16.28515625" style="78" customWidth="1"/>
    <col min="29" max="29" width="11" style="78" customWidth="1"/>
    <col min="30" max="30" width="15" style="78" customWidth="1"/>
    <col min="31" max="31" width="16.28515625" style="78" customWidth="1"/>
    <col min="32" max="43" width="9.140625" style="78"/>
    <col min="44" max="65" width="9.28515625" style="78" hidden="1"/>
    <col min="66" max="16384" width="9.140625" style="78"/>
  </cols>
  <sheetData>
    <row r="2" spans="1:46" ht="36.9" customHeight="1" x14ac:dyDescent="0.2">
      <c r="L2" s="274" t="s">
        <v>5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88" t="s">
        <v>91</v>
      </c>
    </row>
    <row r="3" spans="1:46" ht="6.9" customHeight="1" x14ac:dyDescent="0.2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" customHeight="1" x14ac:dyDescent="0.2">
      <c r="B4" s="91"/>
      <c r="D4" s="92" t="s">
        <v>95</v>
      </c>
      <c r="L4" s="91"/>
      <c r="M4" s="93" t="s">
        <v>10</v>
      </c>
      <c r="AT4" s="88" t="s">
        <v>3</v>
      </c>
    </row>
    <row r="5" spans="1:46" ht="6.9" customHeight="1" x14ac:dyDescent="0.2">
      <c r="B5" s="91"/>
      <c r="L5" s="91"/>
    </row>
    <row r="6" spans="1:46" ht="12" customHeight="1" x14ac:dyDescent="0.2">
      <c r="B6" s="91"/>
      <c r="D6" s="94" t="s">
        <v>14</v>
      </c>
      <c r="L6" s="91"/>
    </row>
    <row r="7" spans="1:46" ht="16.5" customHeight="1" x14ac:dyDescent="0.2">
      <c r="B7" s="91"/>
      <c r="E7" s="272" t="str">
        <f>'Rekapitulace stavby'!K6</f>
        <v>Holice - využití srážkových vod</v>
      </c>
      <c r="F7" s="273"/>
      <c r="G7" s="273"/>
      <c r="H7" s="273"/>
      <c r="L7" s="91"/>
    </row>
    <row r="8" spans="1:46" s="99" customFormat="1" ht="12" customHeight="1" x14ac:dyDescent="0.2">
      <c r="A8" s="96"/>
      <c r="B8" s="97"/>
      <c r="C8" s="96"/>
      <c r="D8" s="94" t="s">
        <v>96</v>
      </c>
      <c r="E8" s="96"/>
      <c r="F8" s="96"/>
      <c r="G8" s="96"/>
      <c r="H8" s="96"/>
      <c r="I8" s="96"/>
      <c r="J8" s="96"/>
      <c r="K8" s="96"/>
      <c r="L8" s="98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</row>
    <row r="9" spans="1:46" s="99" customFormat="1" ht="16.5" customHeight="1" x14ac:dyDescent="0.2">
      <c r="A9" s="96"/>
      <c r="B9" s="97"/>
      <c r="C9" s="96"/>
      <c r="D9" s="96"/>
      <c r="E9" s="270" t="s">
        <v>2470</v>
      </c>
      <c r="F9" s="271"/>
      <c r="G9" s="271"/>
      <c r="H9" s="271"/>
      <c r="I9" s="96"/>
      <c r="J9" s="96"/>
      <c r="K9" s="96"/>
      <c r="L9" s="98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99" customFormat="1" x14ac:dyDescent="0.2">
      <c r="A10" s="96"/>
      <c r="B10" s="97"/>
      <c r="C10" s="96"/>
      <c r="D10" s="96"/>
      <c r="E10" s="96"/>
      <c r="F10" s="96"/>
      <c r="G10" s="96"/>
      <c r="H10" s="96"/>
      <c r="I10" s="96"/>
      <c r="J10" s="96"/>
      <c r="K10" s="96"/>
      <c r="L10" s="98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99" customFormat="1" ht="12" customHeight="1" x14ac:dyDescent="0.2">
      <c r="A11" s="96"/>
      <c r="B11" s="97"/>
      <c r="C11" s="96"/>
      <c r="D11" s="94" t="s">
        <v>16</v>
      </c>
      <c r="E11" s="96"/>
      <c r="F11" s="101" t="s">
        <v>1</v>
      </c>
      <c r="G11" s="96"/>
      <c r="H11" s="96"/>
      <c r="I11" s="94" t="s">
        <v>17</v>
      </c>
      <c r="J11" s="101" t="s">
        <v>1</v>
      </c>
      <c r="K11" s="96"/>
      <c r="L11" s="98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99" customFormat="1" ht="12" customHeight="1" x14ac:dyDescent="0.2">
      <c r="A12" s="96"/>
      <c r="B12" s="97"/>
      <c r="C12" s="96"/>
      <c r="D12" s="94" t="s">
        <v>18</v>
      </c>
      <c r="E12" s="96"/>
      <c r="F12" s="101" t="s">
        <v>19</v>
      </c>
      <c r="G12" s="96"/>
      <c r="H12" s="96"/>
      <c r="I12" s="94" t="s">
        <v>20</v>
      </c>
      <c r="J12" s="102">
        <f>'Rekapitulace stavby'!AN8</f>
        <v>43913</v>
      </c>
      <c r="K12" s="96"/>
      <c r="L12" s="98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99" customFormat="1" ht="10.95" customHeight="1" x14ac:dyDescent="0.2">
      <c r="A13" s="96"/>
      <c r="B13" s="97"/>
      <c r="C13" s="96"/>
      <c r="D13" s="96"/>
      <c r="E13" s="96"/>
      <c r="F13" s="96"/>
      <c r="G13" s="96"/>
      <c r="H13" s="96"/>
      <c r="I13" s="96"/>
      <c r="J13" s="96"/>
      <c r="K13" s="96"/>
      <c r="L13" s="98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99" customFormat="1" ht="12" customHeight="1" x14ac:dyDescent="0.2">
      <c r="A14" s="96"/>
      <c r="B14" s="97"/>
      <c r="C14" s="96"/>
      <c r="D14" s="94" t="s">
        <v>21</v>
      </c>
      <c r="E14" s="96"/>
      <c r="F14" s="96"/>
      <c r="G14" s="96"/>
      <c r="H14" s="96"/>
      <c r="I14" s="94" t="s">
        <v>22</v>
      </c>
      <c r="J14" s="101" t="s">
        <v>1</v>
      </c>
      <c r="K14" s="96"/>
      <c r="L14" s="98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99" customFormat="1" ht="18" customHeight="1" x14ac:dyDescent="0.2">
      <c r="A15" s="96"/>
      <c r="B15" s="97"/>
      <c r="C15" s="96"/>
      <c r="D15" s="96"/>
      <c r="E15" s="101" t="s">
        <v>23</v>
      </c>
      <c r="F15" s="96"/>
      <c r="G15" s="96"/>
      <c r="H15" s="96"/>
      <c r="I15" s="94" t="s">
        <v>24</v>
      </c>
      <c r="J15" s="101" t="s">
        <v>1</v>
      </c>
      <c r="K15" s="96"/>
      <c r="L15" s="98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99" customFormat="1" ht="6.9" customHeight="1" x14ac:dyDescent="0.2">
      <c r="A16" s="96"/>
      <c r="B16" s="97"/>
      <c r="C16" s="96"/>
      <c r="D16" s="96"/>
      <c r="E16" s="96"/>
      <c r="F16" s="96"/>
      <c r="G16" s="96"/>
      <c r="H16" s="96"/>
      <c r="I16" s="96"/>
      <c r="J16" s="96"/>
      <c r="K16" s="96"/>
      <c r="L16" s="98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99" customFormat="1" ht="12" customHeight="1" x14ac:dyDescent="0.2">
      <c r="A17" s="96"/>
      <c r="B17" s="97"/>
      <c r="C17" s="96"/>
      <c r="D17" s="94" t="s">
        <v>25</v>
      </c>
      <c r="E17" s="96"/>
      <c r="F17" s="96"/>
      <c r="G17" s="96"/>
      <c r="H17" s="96"/>
      <c r="I17" s="94" t="s">
        <v>22</v>
      </c>
      <c r="J17" s="103" t="str">
        <f>'Rekapitulace stavby'!AN13</f>
        <v>Vyplň údaj</v>
      </c>
      <c r="K17" s="96"/>
      <c r="L17" s="98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99" customFormat="1" ht="18" customHeight="1" x14ac:dyDescent="0.2">
      <c r="A18" s="96"/>
      <c r="B18" s="97"/>
      <c r="C18" s="96"/>
      <c r="D18" s="96"/>
      <c r="E18" s="276" t="str">
        <f>'Rekapitulace stavby'!E14:AJ14</f>
        <v>Vyplň údaj</v>
      </c>
      <c r="F18" s="276"/>
      <c r="G18" s="276"/>
      <c r="H18" s="276"/>
      <c r="I18" s="94" t="s">
        <v>24</v>
      </c>
      <c r="J18" s="103" t="str">
        <f>'Rekapitulace stavby'!AN14</f>
        <v>Vyplň údaj</v>
      </c>
      <c r="K18" s="96"/>
      <c r="L18" s="98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99" customFormat="1" ht="6.9" customHeight="1" x14ac:dyDescent="0.2">
      <c r="A19" s="96"/>
      <c r="B19" s="97"/>
      <c r="C19" s="96"/>
      <c r="D19" s="96"/>
      <c r="E19" s="96"/>
      <c r="F19" s="96"/>
      <c r="G19" s="96"/>
      <c r="H19" s="96"/>
      <c r="I19" s="96"/>
      <c r="J19" s="96"/>
      <c r="K19" s="96"/>
      <c r="L19" s="98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99" customFormat="1" ht="12" customHeight="1" x14ac:dyDescent="0.2">
      <c r="A20" s="96"/>
      <c r="B20" s="97"/>
      <c r="C20" s="96"/>
      <c r="D20" s="94" t="s">
        <v>27</v>
      </c>
      <c r="E20" s="96"/>
      <c r="F20" s="96"/>
      <c r="G20" s="96"/>
      <c r="H20" s="96"/>
      <c r="I20" s="94" t="s">
        <v>22</v>
      </c>
      <c r="J20" s="101" t="str">
        <f>IF('Rekapitulace stavby'!AN16="","",'Rekapitulace stavby'!AN16)</f>
        <v/>
      </c>
      <c r="K20" s="96"/>
      <c r="L20" s="98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99" customFormat="1" ht="18" customHeight="1" x14ac:dyDescent="0.2">
      <c r="A21" s="96"/>
      <c r="B21" s="97"/>
      <c r="C21" s="96"/>
      <c r="D21" s="96"/>
      <c r="E21" s="101" t="str">
        <f>IF('Rekapitulace stavby'!E17="","",'Rekapitulace stavby'!E17)</f>
        <v xml:space="preserve"> </v>
      </c>
      <c r="F21" s="96"/>
      <c r="G21" s="96"/>
      <c r="H21" s="96"/>
      <c r="I21" s="94" t="s">
        <v>24</v>
      </c>
      <c r="J21" s="101" t="str">
        <f>IF('Rekapitulace stavby'!AN17="","",'Rekapitulace stavby'!AN17)</f>
        <v/>
      </c>
      <c r="K21" s="96"/>
      <c r="L21" s="98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99" customFormat="1" ht="6.9" customHeight="1" x14ac:dyDescent="0.2">
      <c r="A22" s="96"/>
      <c r="B22" s="97"/>
      <c r="C22" s="96"/>
      <c r="D22" s="96"/>
      <c r="E22" s="96"/>
      <c r="F22" s="96"/>
      <c r="G22" s="96"/>
      <c r="H22" s="96"/>
      <c r="I22" s="96"/>
      <c r="J22" s="96"/>
      <c r="K22" s="96"/>
      <c r="L22" s="98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99" customFormat="1" ht="12" customHeight="1" x14ac:dyDescent="0.2">
      <c r="A23" s="96"/>
      <c r="B23" s="97"/>
      <c r="C23" s="96"/>
      <c r="D23" s="94" t="s">
        <v>29</v>
      </c>
      <c r="E23" s="96"/>
      <c r="F23" s="96"/>
      <c r="G23" s="96"/>
      <c r="H23" s="96"/>
      <c r="I23" s="94" t="s">
        <v>22</v>
      </c>
      <c r="J23" s="101" t="s">
        <v>1</v>
      </c>
      <c r="K23" s="96"/>
      <c r="L23" s="98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99" customFormat="1" ht="18" customHeight="1" x14ac:dyDescent="0.2">
      <c r="A24" s="96"/>
      <c r="B24" s="97"/>
      <c r="C24" s="96"/>
      <c r="D24" s="96"/>
      <c r="E24" s="101" t="s">
        <v>30</v>
      </c>
      <c r="F24" s="96"/>
      <c r="G24" s="96"/>
      <c r="H24" s="96"/>
      <c r="I24" s="94" t="s">
        <v>24</v>
      </c>
      <c r="J24" s="101" t="s">
        <v>1</v>
      </c>
      <c r="K24" s="96"/>
      <c r="L24" s="98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99" customFormat="1" ht="6.9" customHeight="1" x14ac:dyDescent="0.2">
      <c r="A25" s="96"/>
      <c r="B25" s="97"/>
      <c r="C25" s="96"/>
      <c r="D25" s="96"/>
      <c r="E25" s="96"/>
      <c r="F25" s="96"/>
      <c r="G25" s="96"/>
      <c r="H25" s="96"/>
      <c r="I25" s="96"/>
      <c r="J25" s="96"/>
      <c r="K25" s="96"/>
      <c r="L25" s="98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99" customFormat="1" ht="12" customHeight="1" x14ac:dyDescent="0.2">
      <c r="A26" s="96"/>
      <c r="B26" s="97"/>
      <c r="C26" s="96"/>
      <c r="D26" s="94" t="s">
        <v>31</v>
      </c>
      <c r="E26" s="96"/>
      <c r="F26" s="96"/>
      <c r="G26" s="96"/>
      <c r="H26" s="96"/>
      <c r="I26" s="96"/>
      <c r="J26" s="96"/>
      <c r="K26" s="96"/>
      <c r="L26" s="98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8" customFormat="1" ht="16.5" customHeight="1" x14ac:dyDescent="0.2">
      <c r="A27" s="105"/>
      <c r="B27" s="106"/>
      <c r="C27" s="105"/>
      <c r="D27" s="105"/>
      <c r="E27" s="277" t="s">
        <v>1</v>
      </c>
      <c r="F27" s="277"/>
      <c r="G27" s="277"/>
      <c r="H27" s="277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99" customFormat="1" ht="6.9" customHeight="1" x14ac:dyDescent="0.2">
      <c r="A28" s="96"/>
      <c r="B28" s="97"/>
      <c r="C28" s="96"/>
      <c r="D28" s="96"/>
      <c r="E28" s="96"/>
      <c r="F28" s="96"/>
      <c r="G28" s="96"/>
      <c r="H28" s="96"/>
      <c r="I28" s="96"/>
      <c r="J28" s="96"/>
      <c r="K28" s="96"/>
      <c r="L28" s="98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99" customFormat="1" ht="6.9" customHeight="1" x14ac:dyDescent="0.2">
      <c r="A29" s="96"/>
      <c r="B29" s="97"/>
      <c r="C29" s="96"/>
      <c r="D29" s="109"/>
      <c r="E29" s="109"/>
      <c r="F29" s="109"/>
      <c r="G29" s="109"/>
      <c r="H29" s="109"/>
      <c r="I29" s="109"/>
      <c r="J29" s="109"/>
      <c r="K29" s="109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99" customFormat="1" ht="25.35" customHeight="1" x14ac:dyDescent="0.2">
      <c r="A30" s="96"/>
      <c r="B30" s="97"/>
      <c r="C30" s="96"/>
      <c r="D30" s="110" t="s">
        <v>32</v>
      </c>
      <c r="E30" s="96"/>
      <c r="F30" s="96"/>
      <c r="G30" s="96"/>
      <c r="H30" s="96"/>
      <c r="I30" s="96"/>
      <c r="J30" s="111">
        <f>ROUND(J121, 2)</f>
        <v>0</v>
      </c>
      <c r="K30" s="96"/>
      <c r="L30" s="98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99" customFormat="1" ht="6.9" customHeight="1" x14ac:dyDescent="0.2">
      <c r="A31" s="96"/>
      <c r="B31" s="97"/>
      <c r="C31" s="96"/>
      <c r="D31" s="109"/>
      <c r="E31" s="109"/>
      <c r="F31" s="109"/>
      <c r="G31" s="109"/>
      <c r="H31" s="109"/>
      <c r="I31" s="109"/>
      <c r="J31" s="109"/>
      <c r="K31" s="109"/>
      <c r="L31" s="98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99" customFormat="1" ht="14.4" customHeight="1" x14ac:dyDescent="0.2">
      <c r="A32" s="96"/>
      <c r="B32" s="97"/>
      <c r="C32" s="96"/>
      <c r="D32" s="96"/>
      <c r="E32" s="96"/>
      <c r="F32" s="112" t="s">
        <v>34</v>
      </c>
      <c r="G32" s="96"/>
      <c r="H32" s="96"/>
      <c r="I32" s="112" t="s">
        <v>33</v>
      </c>
      <c r="J32" s="112" t="s">
        <v>35</v>
      </c>
      <c r="K32" s="96"/>
      <c r="L32" s="98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99" customFormat="1" ht="14.4" customHeight="1" x14ac:dyDescent="0.2">
      <c r="A33" s="96"/>
      <c r="B33" s="97"/>
      <c r="C33" s="96"/>
      <c r="D33" s="113" t="s">
        <v>36</v>
      </c>
      <c r="E33" s="94" t="s">
        <v>37</v>
      </c>
      <c r="F33" s="114">
        <f>ROUND((SUM(BE121:BE224)),  2)</f>
        <v>0</v>
      </c>
      <c r="G33" s="96"/>
      <c r="H33" s="96"/>
      <c r="I33" s="115">
        <v>0.21</v>
      </c>
      <c r="J33" s="114">
        <f>ROUND(((SUM(BE121:BE224))*I33),  2)</f>
        <v>0</v>
      </c>
      <c r="K33" s="96"/>
      <c r="L33" s="98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99" customFormat="1" ht="14.4" customHeight="1" x14ac:dyDescent="0.2">
      <c r="A34" s="96"/>
      <c r="B34" s="97"/>
      <c r="C34" s="96"/>
      <c r="D34" s="96"/>
      <c r="E34" s="94" t="s">
        <v>38</v>
      </c>
      <c r="F34" s="114">
        <f>ROUND((SUM(BF121:BF224)),  2)</f>
        <v>0</v>
      </c>
      <c r="G34" s="96"/>
      <c r="H34" s="96"/>
      <c r="I34" s="115">
        <v>0.15</v>
      </c>
      <c r="J34" s="114">
        <f>ROUND(((SUM(BF121:BF224))*I34),  2)</f>
        <v>0</v>
      </c>
      <c r="K34" s="96"/>
      <c r="L34" s="98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99" customFormat="1" ht="14.4" hidden="1" customHeight="1" x14ac:dyDescent="0.2">
      <c r="A35" s="96"/>
      <c r="B35" s="97"/>
      <c r="C35" s="96"/>
      <c r="D35" s="96"/>
      <c r="E35" s="94" t="s">
        <v>39</v>
      </c>
      <c r="F35" s="114">
        <f>ROUND((SUM(BG121:BG224)),  2)</f>
        <v>0</v>
      </c>
      <c r="G35" s="96"/>
      <c r="H35" s="96"/>
      <c r="I35" s="115">
        <v>0.21</v>
      </c>
      <c r="J35" s="114">
        <f>0</f>
        <v>0</v>
      </c>
      <c r="K35" s="96"/>
      <c r="L35" s="98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99" customFormat="1" ht="14.4" hidden="1" customHeight="1" x14ac:dyDescent="0.2">
      <c r="A36" s="96"/>
      <c r="B36" s="97"/>
      <c r="C36" s="96"/>
      <c r="D36" s="96"/>
      <c r="E36" s="94" t="s">
        <v>40</v>
      </c>
      <c r="F36" s="114">
        <f>ROUND((SUM(BH121:BH224)),  2)</f>
        <v>0</v>
      </c>
      <c r="G36" s="96"/>
      <c r="H36" s="96"/>
      <c r="I36" s="115">
        <v>0.15</v>
      </c>
      <c r="J36" s="114">
        <f>0</f>
        <v>0</v>
      </c>
      <c r="K36" s="96"/>
      <c r="L36" s="98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99" customFormat="1" ht="14.4" hidden="1" customHeight="1" x14ac:dyDescent="0.2">
      <c r="A37" s="96"/>
      <c r="B37" s="97"/>
      <c r="C37" s="96"/>
      <c r="D37" s="96"/>
      <c r="E37" s="94" t="s">
        <v>41</v>
      </c>
      <c r="F37" s="114">
        <f>ROUND((SUM(BI121:BI224)),  2)</f>
        <v>0</v>
      </c>
      <c r="G37" s="96"/>
      <c r="H37" s="96"/>
      <c r="I37" s="115">
        <v>0</v>
      </c>
      <c r="J37" s="114">
        <f>0</f>
        <v>0</v>
      </c>
      <c r="K37" s="96"/>
      <c r="L37" s="98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99" customFormat="1" ht="6.9" customHeight="1" x14ac:dyDescent="0.2">
      <c r="A38" s="96"/>
      <c r="B38" s="97"/>
      <c r="C38" s="96"/>
      <c r="D38" s="96"/>
      <c r="E38" s="96"/>
      <c r="F38" s="96"/>
      <c r="G38" s="96"/>
      <c r="H38" s="96"/>
      <c r="I38" s="96"/>
      <c r="J38" s="96"/>
      <c r="K38" s="96"/>
      <c r="L38" s="98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99" customFormat="1" ht="25.35" customHeight="1" x14ac:dyDescent="0.2">
      <c r="A39" s="96"/>
      <c r="B39" s="97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0</v>
      </c>
      <c r="K39" s="122"/>
      <c r="L39" s="98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99" customFormat="1" ht="14.4" customHeight="1" x14ac:dyDescent="0.2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8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ht="14.4" customHeight="1" x14ac:dyDescent="0.2">
      <c r="B41" s="91"/>
      <c r="L41" s="91"/>
    </row>
    <row r="42" spans="1:31" ht="14.4" customHeight="1" x14ac:dyDescent="0.2">
      <c r="B42" s="91"/>
      <c r="L42" s="91"/>
    </row>
    <row r="43" spans="1:31" ht="14.4" customHeight="1" x14ac:dyDescent="0.2">
      <c r="B43" s="91"/>
      <c r="L43" s="91"/>
    </row>
    <row r="44" spans="1:31" ht="14.4" customHeight="1" x14ac:dyDescent="0.2">
      <c r="B44" s="91"/>
      <c r="L44" s="91"/>
    </row>
    <row r="45" spans="1:31" ht="14.4" customHeight="1" x14ac:dyDescent="0.2">
      <c r="B45" s="91"/>
      <c r="L45" s="91"/>
    </row>
    <row r="46" spans="1:31" ht="14.4" customHeight="1" x14ac:dyDescent="0.2">
      <c r="B46" s="91"/>
      <c r="L46" s="91"/>
    </row>
    <row r="47" spans="1:31" ht="14.4" customHeight="1" x14ac:dyDescent="0.2">
      <c r="B47" s="91"/>
      <c r="L47" s="91"/>
    </row>
    <row r="48" spans="1:31" ht="14.4" customHeight="1" x14ac:dyDescent="0.2">
      <c r="B48" s="91"/>
      <c r="L48" s="91"/>
    </row>
    <row r="49" spans="1:31" ht="14.4" customHeight="1" x14ac:dyDescent="0.2">
      <c r="B49" s="91"/>
      <c r="L49" s="91"/>
    </row>
    <row r="50" spans="1:31" s="99" customFormat="1" ht="14.4" customHeight="1" x14ac:dyDescent="0.2">
      <c r="B50" s="98"/>
      <c r="D50" s="123" t="s">
        <v>45</v>
      </c>
      <c r="E50" s="124"/>
      <c r="F50" s="124"/>
      <c r="G50" s="123" t="s">
        <v>46</v>
      </c>
      <c r="H50" s="124"/>
      <c r="I50" s="124"/>
      <c r="J50" s="124"/>
      <c r="K50" s="124"/>
      <c r="L50" s="98"/>
    </row>
    <row r="51" spans="1:31" x14ac:dyDescent="0.2">
      <c r="B51" s="91"/>
      <c r="L51" s="91"/>
    </row>
    <row r="52" spans="1:31" x14ac:dyDescent="0.2">
      <c r="B52" s="91"/>
      <c r="L52" s="91"/>
    </row>
    <row r="53" spans="1:31" x14ac:dyDescent="0.2">
      <c r="B53" s="91"/>
      <c r="L53" s="91"/>
    </row>
    <row r="54" spans="1:31" x14ac:dyDescent="0.2">
      <c r="B54" s="91"/>
      <c r="L54" s="91"/>
    </row>
    <row r="55" spans="1:31" x14ac:dyDescent="0.2">
      <c r="B55" s="91"/>
      <c r="L55" s="91"/>
    </row>
    <row r="56" spans="1:31" x14ac:dyDescent="0.2">
      <c r="B56" s="91"/>
      <c r="L56" s="91"/>
    </row>
    <row r="57" spans="1:31" x14ac:dyDescent="0.2">
      <c r="B57" s="91"/>
      <c r="L57" s="91"/>
    </row>
    <row r="58" spans="1:31" x14ac:dyDescent="0.2">
      <c r="B58" s="91"/>
      <c r="L58" s="91"/>
    </row>
    <row r="59" spans="1:31" x14ac:dyDescent="0.2">
      <c r="B59" s="91"/>
      <c r="L59" s="91"/>
    </row>
    <row r="60" spans="1:31" x14ac:dyDescent="0.2">
      <c r="B60" s="91"/>
      <c r="L60" s="91"/>
    </row>
    <row r="61" spans="1:31" s="99" customFormat="1" ht="13.2" x14ac:dyDescent="0.2">
      <c r="A61" s="96"/>
      <c r="B61" s="97"/>
      <c r="C61" s="96"/>
      <c r="D61" s="125" t="s">
        <v>47</v>
      </c>
      <c r="E61" s="126"/>
      <c r="F61" s="127" t="s">
        <v>48</v>
      </c>
      <c r="G61" s="125" t="s">
        <v>47</v>
      </c>
      <c r="H61" s="126"/>
      <c r="I61" s="126"/>
      <c r="J61" s="128" t="s">
        <v>48</v>
      </c>
      <c r="K61" s="126"/>
      <c r="L61" s="98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 x14ac:dyDescent="0.2">
      <c r="B62" s="91"/>
      <c r="L62" s="91"/>
    </row>
    <row r="63" spans="1:31" x14ac:dyDescent="0.2">
      <c r="B63" s="91"/>
      <c r="L63" s="91"/>
    </row>
    <row r="64" spans="1:31" x14ac:dyDescent="0.2">
      <c r="B64" s="91"/>
      <c r="L64" s="91"/>
    </row>
    <row r="65" spans="1:31" s="99" customFormat="1" ht="13.2" x14ac:dyDescent="0.2">
      <c r="A65" s="96"/>
      <c r="B65" s="97"/>
      <c r="C65" s="96"/>
      <c r="D65" s="123" t="s">
        <v>49</v>
      </c>
      <c r="E65" s="129"/>
      <c r="F65" s="129"/>
      <c r="G65" s="123" t="s">
        <v>50</v>
      </c>
      <c r="H65" s="129"/>
      <c r="I65" s="129"/>
      <c r="J65" s="129"/>
      <c r="K65" s="129"/>
      <c r="L65" s="98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 x14ac:dyDescent="0.2">
      <c r="B66" s="91"/>
      <c r="L66" s="91"/>
    </row>
    <row r="67" spans="1:31" x14ac:dyDescent="0.2">
      <c r="B67" s="91"/>
      <c r="L67" s="91"/>
    </row>
    <row r="68" spans="1:31" x14ac:dyDescent="0.2">
      <c r="B68" s="91"/>
      <c r="L68" s="91"/>
    </row>
    <row r="69" spans="1:31" x14ac:dyDescent="0.2">
      <c r="B69" s="91"/>
      <c r="L69" s="91"/>
    </row>
    <row r="70" spans="1:31" x14ac:dyDescent="0.2">
      <c r="B70" s="91"/>
      <c r="L70" s="91"/>
    </row>
    <row r="71" spans="1:31" x14ac:dyDescent="0.2">
      <c r="B71" s="91"/>
      <c r="L71" s="91"/>
    </row>
    <row r="72" spans="1:31" x14ac:dyDescent="0.2">
      <c r="B72" s="91"/>
      <c r="L72" s="91"/>
    </row>
    <row r="73" spans="1:31" x14ac:dyDescent="0.2">
      <c r="B73" s="91"/>
      <c r="L73" s="91"/>
    </row>
    <row r="74" spans="1:31" x14ac:dyDescent="0.2">
      <c r="B74" s="91"/>
      <c r="L74" s="91"/>
    </row>
    <row r="75" spans="1:31" x14ac:dyDescent="0.2">
      <c r="B75" s="91"/>
      <c r="L75" s="91"/>
    </row>
    <row r="76" spans="1:31" s="99" customFormat="1" ht="13.2" x14ac:dyDescent="0.2">
      <c r="A76" s="96"/>
      <c r="B76" s="97"/>
      <c r="C76" s="96"/>
      <c r="D76" s="125" t="s">
        <v>47</v>
      </c>
      <c r="E76" s="126"/>
      <c r="F76" s="127" t="s">
        <v>48</v>
      </c>
      <c r="G76" s="125" t="s">
        <v>47</v>
      </c>
      <c r="H76" s="126"/>
      <c r="I76" s="126"/>
      <c r="J76" s="128" t="s">
        <v>48</v>
      </c>
      <c r="K76" s="126"/>
      <c r="L76" s="98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99" customFormat="1" ht="14.4" customHeight="1" x14ac:dyDescent="0.2">
      <c r="A77" s="96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98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47" s="99" customFormat="1" ht="6.9" customHeight="1" x14ac:dyDescent="0.2">
      <c r="A81" s="96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98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47" s="99" customFormat="1" ht="24.9" customHeight="1" x14ac:dyDescent="0.2">
      <c r="A82" s="96"/>
      <c r="B82" s="97"/>
      <c r="C82" s="92" t="s">
        <v>98</v>
      </c>
      <c r="D82" s="96"/>
      <c r="E82" s="96"/>
      <c r="F82" s="96"/>
      <c r="G82" s="96"/>
      <c r="H82" s="96"/>
      <c r="I82" s="96"/>
      <c r="J82" s="96"/>
      <c r="K82" s="96"/>
      <c r="L82" s="98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47" s="99" customFormat="1" ht="6.9" customHeight="1" x14ac:dyDescent="0.2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8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47" s="99" customFormat="1" ht="12" customHeight="1" x14ac:dyDescent="0.2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8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47" s="99" customFormat="1" ht="16.5" customHeight="1" x14ac:dyDescent="0.2">
      <c r="A85" s="96"/>
      <c r="B85" s="97"/>
      <c r="C85" s="96"/>
      <c r="D85" s="96"/>
      <c r="E85" s="272" t="str">
        <f>E7</f>
        <v>Holice - využití srážkových vod</v>
      </c>
      <c r="F85" s="273"/>
      <c r="G85" s="273"/>
      <c r="H85" s="273"/>
      <c r="I85" s="96"/>
      <c r="J85" s="96"/>
      <c r="K85" s="96"/>
      <c r="L85" s="98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47" s="99" customFormat="1" ht="12" customHeight="1" x14ac:dyDescent="0.2">
      <c r="A86" s="96"/>
      <c r="B86" s="97"/>
      <c r="C86" s="94" t="s">
        <v>96</v>
      </c>
      <c r="D86" s="96"/>
      <c r="E86" s="96"/>
      <c r="F86" s="96"/>
      <c r="G86" s="96"/>
      <c r="H86" s="96"/>
      <c r="I86" s="96"/>
      <c r="J86" s="96"/>
      <c r="K86" s="96"/>
      <c r="L86" s="98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</row>
    <row r="87" spans="1:47" s="99" customFormat="1" ht="16.5" customHeight="1" x14ac:dyDescent="0.2">
      <c r="A87" s="96"/>
      <c r="B87" s="97"/>
      <c r="C87" s="96"/>
      <c r="D87" s="96"/>
      <c r="E87" s="270" t="str">
        <f>E9</f>
        <v>SO 04 - Rekonstrukce zpevněných ploch v parku</v>
      </c>
      <c r="F87" s="271"/>
      <c r="G87" s="271"/>
      <c r="H87" s="271"/>
      <c r="I87" s="96"/>
      <c r="J87" s="96"/>
      <c r="K87" s="96"/>
      <c r="L87" s="98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47" s="99" customFormat="1" ht="6.9" customHeight="1" x14ac:dyDescent="0.2">
      <c r="A88" s="96"/>
      <c r="B88" s="97"/>
      <c r="C88" s="96"/>
      <c r="D88" s="96"/>
      <c r="E88" s="96"/>
      <c r="F88" s="96"/>
      <c r="G88" s="96"/>
      <c r="H88" s="96"/>
      <c r="I88" s="96"/>
      <c r="J88" s="96"/>
      <c r="K88" s="96"/>
      <c r="L88" s="98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47" s="99" customFormat="1" ht="12" customHeight="1" x14ac:dyDescent="0.2">
      <c r="A89" s="96"/>
      <c r="B89" s="97"/>
      <c r="C89" s="94" t="s">
        <v>18</v>
      </c>
      <c r="D89" s="96"/>
      <c r="E89" s="96"/>
      <c r="F89" s="101" t="str">
        <f>F12</f>
        <v>Sokolský park a okolí</v>
      </c>
      <c r="G89" s="96"/>
      <c r="H89" s="96"/>
      <c r="I89" s="94" t="s">
        <v>20</v>
      </c>
      <c r="J89" s="134">
        <f>IF(J12="","",J12)</f>
        <v>43913</v>
      </c>
      <c r="K89" s="96"/>
      <c r="L89" s="98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47" s="99" customFormat="1" ht="6.9" customHeight="1" x14ac:dyDescent="0.2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8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47" s="99" customFormat="1" ht="15.15" customHeight="1" x14ac:dyDescent="0.2">
      <c r="A91" s="96"/>
      <c r="B91" s="97"/>
      <c r="C91" s="94" t="s">
        <v>21</v>
      </c>
      <c r="D91" s="96"/>
      <c r="E91" s="96"/>
      <c r="F91" s="101" t="str">
        <f>E15</f>
        <v>Město Holice</v>
      </c>
      <c r="G91" s="96"/>
      <c r="H91" s="96"/>
      <c r="I91" s="94" t="s">
        <v>27</v>
      </c>
      <c r="J91" s="135" t="str">
        <f>E21</f>
        <v xml:space="preserve"> </v>
      </c>
      <c r="K91" s="96"/>
      <c r="L91" s="98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47" s="99" customFormat="1" ht="40.200000000000003" customHeight="1" x14ac:dyDescent="0.2">
      <c r="A92" s="96"/>
      <c r="B92" s="97"/>
      <c r="C92" s="94" t="s">
        <v>25</v>
      </c>
      <c r="D92" s="96"/>
      <c r="E92" s="96"/>
      <c r="F92" s="101" t="str">
        <f>IF(E18="","",E18)</f>
        <v>Vyplň údaj</v>
      </c>
      <c r="G92" s="96"/>
      <c r="H92" s="96"/>
      <c r="I92" s="94" t="s">
        <v>29</v>
      </c>
      <c r="J92" s="135" t="str">
        <f>E24</f>
        <v>ČISTÁ PŘÍRODA VÝCHODNÍCH ČECH, o. p. s.</v>
      </c>
      <c r="K92" s="96"/>
      <c r="L92" s="98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47" s="99" customFormat="1" ht="10.35" customHeight="1" x14ac:dyDescent="0.2">
      <c r="A93" s="96"/>
      <c r="B93" s="97"/>
      <c r="C93" s="96"/>
      <c r="D93" s="96"/>
      <c r="E93" s="96"/>
      <c r="F93" s="96"/>
      <c r="G93" s="96"/>
      <c r="H93" s="96"/>
      <c r="I93" s="96"/>
      <c r="J93" s="96"/>
      <c r="K93" s="96"/>
      <c r="L93" s="98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47" s="99" customFormat="1" ht="29.25" customHeight="1" x14ac:dyDescent="0.2">
      <c r="A94" s="96"/>
      <c r="B94" s="97"/>
      <c r="C94" s="136" t="s">
        <v>99</v>
      </c>
      <c r="D94" s="116"/>
      <c r="E94" s="116"/>
      <c r="F94" s="116"/>
      <c r="G94" s="116"/>
      <c r="H94" s="116"/>
      <c r="I94" s="116"/>
      <c r="J94" s="137" t="s">
        <v>100</v>
      </c>
      <c r="K94" s="116"/>
      <c r="L94" s="98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47" s="99" customFormat="1" ht="10.35" customHeight="1" x14ac:dyDescent="0.2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8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47" s="99" customFormat="1" ht="22.95" customHeight="1" x14ac:dyDescent="0.2">
      <c r="A96" s="96"/>
      <c r="B96" s="97"/>
      <c r="C96" s="138" t="s">
        <v>101</v>
      </c>
      <c r="D96" s="96"/>
      <c r="E96" s="96"/>
      <c r="F96" s="96"/>
      <c r="G96" s="96"/>
      <c r="H96" s="96"/>
      <c r="I96" s="96"/>
      <c r="J96" s="111">
        <f>J121</f>
        <v>0</v>
      </c>
      <c r="K96" s="96"/>
      <c r="L96" s="98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U96" s="88" t="s">
        <v>102</v>
      </c>
    </row>
    <row r="97" spans="1:31" s="139" customFormat="1" ht="24.9" customHeight="1" x14ac:dyDescent="0.2">
      <c r="B97" s="140"/>
      <c r="D97" s="141" t="s">
        <v>103</v>
      </c>
      <c r="E97" s="142"/>
      <c r="F97" s="142"/>
      <c r="G97" s="142"/>
      <c r="H97" s="142"/>
      <c r="I97" s="142"/>
      <c r="J97" s="143">
        <f>J122</f>
        <v>0</v>
      </c>
      <c r="L97" s="140"/>
    </row>
    <row r="98" spans="1:31" s="203" customFormat="1" ht="19.95" customHeight="1" x14ac:dyDescent="0.2">
      <c r="B98" s="204"/>
      <c r="D98" s="205" t="s">
        <v>2471</v>
      </c>
      <c r="E98" s="206"/>
      <c r="F98" s="206"/>
      <c r="G98" s="206"/>
      <c r="H98" s="206"/>
      <c r="I98" s="206"/>
      <c r="J98" s="207">
        <f>J123</f>
        <v>0</v>
      </c>
      <c r="L98" s="204"/>
    </row>
    <row r="99" spans="1:31" s="203" customFormat="1" ht="19.95" customHeight="1" x14ac:dyDescent="0.2">
      <c r="B99" s="204"/>
      <c r="D99" s="205" t="s">
        <v>2472</v>
      </c>
      <c r="E99" s="206"/>
      <c r="F99" s="206"/>
      <c r="G99" s="206"/>
      <c r="H99" s="206"/>
      <c r="I99" s="206"/>
      <c r="J99" s="207">
        <f>J144</f>
        <v>0</v>
      </c>
      <c r="L99" s="204"/>
    </row>
    <row r="100" spans="1:31" s="203" customFormat="1" ht="19.95" customHeight="1" x14ac:dyDescent="0.2">
      <c r="B100" s="204"/>
      <c r="D100" s="205" t="s">
        <v>2473</v>
      </c>
      <c r="E100" s="206"/>
      <c r="F100" s="206"/>
      <c r="G100" s="206"/>
      <c r="H100" s="206"/>
      <c r="I100" s="206"/>
      <c r="J100" s="207">
        <f>J191</f>
        <v>0</v>
      </c>
      <c r="L100" s="204"/>
    </row>
    <row r="101" spans="1:31" s="203" customFormat="1" ht="19.95" customHeight="1" x14ac:dyDescent="0.2">
      <c r="B101" s="204"/>
      <c r="D101" s="205" t="s">
        <v>2474</v>
      </c>
      <c r="E101" s="206"/>
      <c r="F101" s="206"/>
      <c r="G101" s="206"/>
      <c r="H101" s="206"/>
      <c r="I101" s="206"/>
      <c r="J101" s="207">
        <f>J207</f>
        <v>0</v>
      </c>
      <c r="L101" s="204"/>
    </row>
    <row r="102" spans="1:31" s="99" customFormat="1" ht="21.75" customHeight="1" x14ac:dyDescent="0.2">
      <c r="A102" s="96"/>
      <c r="B102" s="97"/>
      <c r="C102" s="96"/>
      <c r="D102" s="96"/>
      <c r="E102" s="96"/>
      <c r="F102" s="96"/>
      <c r="G102" s="96"/>
      <c r="H102" s="96"/>
      <c r="I102" s="96"/>
      <c r="J102" s="96"/>
      <c r="K102" s="96"/>
      <c r="L102" s="98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</row>
    <row r="103" spans="1:31" s="99" customFormat="1" ht="6.9" customHeight="1" x14ac:dyDescent="0.2">
      <c r="A103" s="96"/>
      <c r="B103" s="130"/>
      <c r="C103" s="131"/>
      <c r="D103" s="131"/>
      <c r="E103" s="131"/>
      <c r="F103" s="131"/>
      <c r="G103" s="131"/>
      <c r="H103" s="131"/>
      <c r="I103" s="131"/>
      <c r="J103" s="131"/>
      <c r="K103" s="131"/>
      <c r="L103" s="98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</row>
    <row r="107" spans="1:31" s="99" customFormat="1" ht="6.9" customHeight="1" x14ac:dyDescent="0.2">
      <c r="A107" s="96"/>
      <c r="B107" s="132"/>
      <c r="C107" s="133"/>
      <c r="D107" s="133"/>
      <c r="E107" s="133"/>
      <c r="F107" s="133"/>
      <c r="G107" s="133"/>
      <c r="H107" s="133"/>
      <c r="I107" s="133"/>
      <c r="J107" s="133"/>
      <c r="K107" s="133"/>
      <c r="L107" s="98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31" s="99" customFormat="1" ht="24.9" customHeight="1" x14ac:dyDescent="0.2">
      <c r="A108" s="96"/>
      <c r="B108" s="97"/>
      <c r="C108" s="92" t="s">
        <v>109</v>
      </c>
      <c r="D108" s="96"/>
      <c r="E108" s="96"/>
      <c r="F108" s="96"/>
      <c r="G108" s="96"/>
      <c r="H108" s="96"/>
      <c r="I108" s="96"/>
      <c r="J108" s="96"/>
      <c r="K108" s="96"/>
      <c r="L108" s="98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31" s="99" customFormat="1" ht="6.9" customHeight="1" x14ac:dyDescent="0.2">
      <c r="A109" s="96"/>
      <c r="B109" s="97"/>
      <c r="C109" s="96"/>
      <c r="D109" s="96"/>
      <c r="E109" s="96"/>
      <c r="F109" s="96"/>
      <c r="G109" s="96"/>
      <c r="H109" s="96"/>
      <c r="I109" s="96"/>
      <c r="J109" s="96"/>
      <c r="K109" s="96"/>
      <c r="L109" s="98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31" s="99" customFormat="1" ht="12" customHeight="1" x14ac:dyDescent="0.2">
      <c r="A110" s="96"/>
      <c r="B110" s="97"/>
      <c r="C110" s="94" t="s">
        <v>14</v>
      </c>
      <c r="D110" s="96"/>
      <c r="E110" s="96"/>
      <c r="F110" s="96"/>
      <c r="G110" s="96"/>
      <c r="H110" s="96"/>
      <c r="I110" s="96"/>
      <c r="J110" s="96"/>
      <c r="K110" s="96"/>
      <c r="L110" s="98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31" s="99" customFormat="1" ht="16.5" customHeight="1" x14ac:dyDescent="0.2">
      <c r="A111" s="96"/>
      <c r="B111" s="97"/>
      <c r="C111" s="96"/>
      <c r="D111" s="96"/>
      <c r="E111" s="272" t="str">
        <f>E7</f>
        <v>Holice - využití srážkových vod</v>
      </c>
      <c r="F111" s="273"/>
      <c r="G111" s="273"/>
      <c r="H111" s="273"/>
      <c r="I111" s="96"/>
      <c r="J111" s="96"/>
      <c r="K111" s="96"/>
      <c r="L111" s="98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</row>
    <row r="112" spans="1:31" s="99" customFormat="1" ht="12" customHeight="1" x14ac:dyDescent="0.2">
      <c r="A112" s="96"/>
      <c r="B112" s="97"/>
      <c r="C112" s="94" t="s">
        <v>96</v>
      </c>
      <c r="D112" s="96"/>
      <c r="E112" s="96"/>
      <c r="F112" s="96"/>
      <c r="G112" s="96"/>
      <c r="H112" s="96"/>
      <c r="I112" s="96"/>
      <c r="J112" s="96"/>
      <c r="K112" s="96"/>
      <c r="L112" s="98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</row>
    <row r="113" spans="1:65" s="99" customFormat="1" ht="16.5" customHeight="1" x14ac:dyDescent="0.2">
      <c r="A113" s="96"/>
      <c r="B113" s="97"/>
      <c r="C113" s="96"/>
      <c r="D113" s="96"/>
      <c r="E113" s="270" t="str">
        <f>E9</f>
        <v>SO 04 - Rekonstrukce zpevněných ploch v parku</v>
      </c>
      <c r="F113" s="271"/>
      <c r="G113" s="271"/>
      <c r="H113" s="271"/>
      <c r="I113" s="96"/>
      <c r="J113" s="96"/>
      <c r="K113" s="96"/>
      <c r="L113" s="98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65" s="99" customFormat="1" ht="6.9" customHeight="1" x14ac:dyDescent="0.2">
      <c r="A114" s="96"/>
      <c r="B114" s="97"/>
      <c r="C114" s="96"/>
      <c r="D114" s="96"/>
      <c r="E114" s="96"/>
      <c r="F114" s="96"/>
      <c r="G114" s="96"/>
      <c r="H114" s="96"/>
      <c r="I114" s="96"/>
      <c r="J114" s="96"/>
      <c r="K114" s="96"/>
      <c r="L114" s="98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5" spans="1:65" s="99" customFormat="1" ht="12" customHeight="1" x14ac:dyDescent="0.2">
      <c r="A115" s="96"/>
      <c r="B115" s="97"/>
      <c r="C115" s="94" t="s">
        <v>18</v>
      </c>
      <c r="D115" s="96"/>
      <c r="E115" s="96"/>
      <c r="F115" s="101" t="str">
        <f>F12</f>
        <v>Sokolský park a okolí</v>
      </c>
      <c r="G115" s="96"/>
      <c r="H115" s="96"/>
      <c r="I115" s="94" t="s">
        <v>20</v>
      </c>
      <c r="J115" s="134">
        <f>IF(J12="","",J12)</f>
        <v>43913</v>
      </c>
      <c r="K115" s="96"/>
      <c r="L115" s="98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</row>
    <row r="116" spans="1:65" s="99" customFormat="1" ht="6.9" customHeight="1" x14ac:dyDescent="0.2">
      <c r="A116" s="96"/>
      <c r="B116" s="97"/>
      <c r="C116" s="96"/>
      <c r="D116" s="96"/>
      <c r="E116" s="96"/>
      <c r="F116" s="96"/>
      <c r="G116" s="96"/>
      <c r="H116" s="96"/>
      <c r="I116" s="96"/>
      <c r="J116" s="96"/>
      <c r="K116" s="96"/>
      <c r="L116" s="98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</row>
    <row r="117" spans="1:65" s="99" customFormat="1" ht="15.15" customHeight="1" x14ac:dyDescent="0.2">
      <c r="A117" s="96"/>
      <c r="B117" s="97"/>
      <c r="C117" s="94" t="s">
        <v>21</v>
      </c>
      <c r="D117" s="96"/>
      <c r="E117" s="96"/>
      <c r="F117" s="101" t="str">
        <f>E15</f>
        <v>Město Holice</v>
      </c>
      <c r="G117" s="96"/>
      <c r="H117" s="96"/>
      <c r="I117" s="94" t="s">
        <v>27</v>
      </c>
      <c r="J117" s="135" t="str">
        <f>E21</f>
        <v xml:space="preserve"> </v>
      </c>
      <c r="K117" s="96"/>
      <c r="L117" s="98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</row>
    <row r="118" spans="1:65" s="99" customFormat="1" ht="40.200000000000003" customHeight="1" x14ac:dyDescent="0.2">
      <c r="A118" s="96"/>
      <c r="B118" s="97"/>
      <c r="C118" s="94" t="s">
        <v>25</v>
      </c>
      <c r="D118" s="96"/>
      <c r="E118" s="96"/>
      <c r="F118" s="101" t="str">
        <f>IF(E18="","",E18)</f>
        <v>Vyplň údaj</v>
      </c>
      <c r="G118" s="96"/>
      <c r="H118" s="96"/>
      <c r="I118" s="94" t="s">
        <v>29</v>
      </c>
      <c r="J118" s="135" t="str">
        <f>E24</f>
        <v>ČISTÁ PŘÍRODA VÝCHODNÍCH ČECH, o. p. s.</v>
      </c>
      <c r="K118" s="96"/>
      <c r="L118" s="98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</row>
    <row r="119" spans="1:65" s="99" customFormat="1" ht="10.35" customHeight="1" x14ac:dyDescent="0.2">
      <c r="A119" s="96"/>
      <c r="B119" s="97"/>
      <c r="C119" s="96"/>
      <c r="D119" s="96"/>
      <c r="E119" s="96"/>
      <c r="F119" s="96"/>
      <c r="G119" s="96"/>
      <c r="H119" s="96"/>
      <c r="I119" s="96"/>
      <c r="J119" s="96"/>
      <c r="K119" s="96"/>
      <c r="L119" s="98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</row>
    <row r="120" spans="1:65" s="154" customFormat="1" ht="29.25" customHeight="1" x14ac:dyDescent="0.2">
      <c r="A120" s="144"/>
      <c r="B120" s="145"/>
      <c r="C120" s="146" t="s">
        <v>110</v>
      </c>
      <c r="D120" s="147" t="s">
        <v>57</v>
      </c>
      <c r="E120" s="147" t="s">
        <v>53</v>
      </c>
      <c r="F120" s="147" t="s">
        <v>54</v>
      </c>
      <c r="G120" s="147" t="s">
        <v>111</v>
      </c>
      <c r="H120" s="147" t="s">
        <v>112</v>
      </c>
      <c r="I120" s="147" t="s">
        <v>113</v>
      </c>
      <c r="J120" s="148" t="s">
        <v>100</v>
      </c>
      <c r="K120" s="149" t="s">
        <v>114</v>
      </c>
      <c r="L120" s="150"/>
      <c r="M120" s="151" t="s">
        <v>1</v>
      </c>
      <c r="N120" s="152" t="s">
        <v>36</v>
      </c>
      <c r="O120" s="152" t="s">
        <v>115</v>
      </c>
      <c r="P120" s="152" t="s">
        <v>116</v>
      </c>
      <c r="Q120" s="152" t="s">
        <v>117</v>
      </c>
      <c r="R120" s="152" t="s">
        <v>118</v>
      </c>
      <c r="S120" s="152" t="s">
        <v>119</v>
      </c>
      <c r="T120" s="153" t="s">
        <v>120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pans="1:65" s="99" customFormat="1" ht="22.95" customHeight="1" x14ac:dyDescent="0.3">
      <c r="A121" s="96"/>
      <c r="B121" s="97"/>
      <c r="C121" s="155" t="s">
        <v>121</v>
      </c>
      <c r="D121" s="96"/>
      <c r="E121" s="96"/>
      <c r="F121" s="96"/>
      <c r="G121" s="96"/>
      <c r="H121" s="96"/>
      <c r="I121" s="96"/>
      <c r="J121" s="156">
        <f>BK121</f>
        <v>0</v>
      </c>
      <c r="K121" s="96"/>
      <c r="L121" s="97"/>
      <c r="M121" s="157"/>
      <c r="N121" s="158"/>
      <c r="O121" s="109"/>
      <c r="P121" s="159">
        <f>P122</f>
        <v>602.15902900000003</v>
      </c>
      <c r="Q121" s="109"/>
      <c r="R121" s="159">
        <f>R122</f>
        <v>234.48227639999999</v>
      </c>
      <c r="S121" s="109"/>
      <c r="T121" s="160">
        <f>T122</f>
        <v>64.611649999999997</v>
      </c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T121" s="88" t="s">
        <v>71</v>
      </c>
      <c r="AU121" s="88" t="s">
        <v>102</v>
      </c>
      <c r="BK121" s="161">
        <f>BK122</f>
        <v>0</v>
      </c>
    </row>
    <row r="122" spans="1:65" s="162" customFormat="1" ht="25.95" customHeight="1" x14ac:dyDescent="0.25">
      <c r="B122" s="163"/>
      <c r="D122" s="164" t="s">
        <v>71</v>
      </c>
      <c r="E122" s="165" t="s">
        <v>122</v>
      </c>
      <c r="F122" s="165" t="s">
        <v>123</v>
      </c>
      <c r="J122" s="166">
        <f>BK122</f>
        <v>0</v>
      </c>
      <c r="L122" s="163"/>
      <c r="M122" s="167"/>
      <c r="N122" s="168"/>
      <c r="O122" s="168"/>
      <c r="P122" s="169">
        <f>P123+P144+P191+P207</f>
        <v>602.15902900000003</v>
      </c>
      <c r="Q122" s="168"/>
      <c r="R122" s="169">
        <f>R123+R144+R191+R207</f>
        <v>234.48227639999999</v>
      </c>
      <c r="S122" s="168"/>
      <c r="T122" s="170">
        <f>T123+T144+T191+T207</f>
        <v>64.611649999999997</v>
      </c>
      <c r="AR122" s="164" t="s">
        <v>80</v>
      </c>
      <c r="AT122" s="171" t="s">
        <v>71</v>
      </c>
      <c r="AU122" s="171" t="s">
        <v>72</v>
      </c>
      <c r="AY122" s="164" t="s">
        <v>124</v>
      </c>
      <c r="BK122" s="172">
        <f>BK123+BK144+BK191+BK207</f>
        <v>0</v>
      </c>
    </row>
    <row r="123" spans="1:65" s="162" customFormat="1" ht="22.95" customHeight="1" x14ac:dyDescent="0.25">
      <c r="B123" s="163"/>
      <c r="D123" s="164" t="s">
        <v>71</v>
      </c>
      <c r="E123" s="208" t="s">
        <v>80</v>
      </c>
      <c r="F123" s="208" t="s">
        <v>2475</v>
      </c>
      <c r="J123" s="209">
        <f>BK123</f>
        <v>0</v>
      </c>
      <c r="L123" s="163"/>
      <c r="M123" s="167"/>
      <c r="N123" s="168"/>
      <c r="O123" s="168"/>
      <c r="P123" s="169">
        <f>SUM(P124:P143)</f>
        <v>140.36193399999999</v>
      </c>
      <c r="Q123" s="168"/>
      <c r="R123" s="169">
        <f>SUM(R124:R143)</f>
        <v>0</v>
      </c>
      <c r="S123" s="168"/>
      <c r="T123" s="170">
        <f>SUM(T124:T143)</f>
        <v>64.611649999999997</v>
      </c>
      <c r="AR123" s="164" t="s">
        <v>80</v>
      </c>
      <c r="AT123" s="171" t="s">
        <v>71</v>
      </c>
      <c r="AU123" s="171" t="s">
        <v>80</v>
      </c>
      <c r="AY123" s="164" t="s">
        <v>124</v>
      </c>
      <c r="BK123" s="172">
        <f>SUM(BK124:BK143)</f>
        <v>0</v>
      </c>
    </row>
    <row r="124" spans="1:65" s="99" customFormat="1" ht="16.5" customHeight="1" x14ac:dyDescent="0.2">
      <c r="A124" s="96"/>
      <c r="B124" s="97"/>
      <c r="C124" s="173" t="s">
        <v>80</v>
      </c>
      <c r="D124" s="173" t="s">
        <v>125</v>
      </c>
      <c r="E124" s="174" t="s">
        <v>126</v>
      </c>
      <c r="F124" s="175" t="s">
        <v>127</v>
      </c>
      <c r="G124" s="176" t="s">
        <v>128</v>
      </c>
      <c r="H124" s="177">
        <v>67.650000000000006</v>
      </c>
      <c r="I124" s="86">
        <v>0</v>
      </c>
      <c r="J124" s="178">
        <f>ROUND(I124*H124,2)</f>
        <v>0</v>
      </c>
      <c r="K124" s="179"/>
      <c r="L124" s="97"/>
      <c r="M124" s="180" t="s">
        <v>1</v>
      </c>
      <c r="N124" s="181" t="s">
        <v>37</v>
      </c>
      <c r="O124" s="182">
        <v>7.5999999999999998E-2</v>
      </c>
      <c r="P124" s="182">
        <f>O124*H124</f>
        <v>5.1414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R124" s="184" t="s">
        <v>129</v>
      </c>
      <c r="AT124" s="184" t="s">
        <v>125</v>
      </c>
      <c r="AU124" s="184" t="s">
        <v>82</v>
      </c>
      <c r="AY124" s="88" t="s">
        <v>124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88" t="s">
        <v>80</v>
      </c>
      <c r="BK124" s="185">
        <f>ROUND(I124*H124,2)</f>
        <v>0</v>
      </c>
      <c r="BL124" s="88" t="s">
        <v>129</v>
      </c>
      <c r="BM124" s="184" t="s">
        <v>2476</v>
      </c>
    </row>
    <row r="125" spans="1:65" s="192" customFormat="1" x14ac:dyDescent="0.2">
      <c r="B125" s="193"/>
      <c r="D125" s="186" t="s">
        <v>131</v>
      </c>
      <c r="E125" s="194" t="s">
        <v>1</v>
      </c>
      <c r="F125" s="195" t="s">
        <v>2477</v>
      </c>
      <c r="H125" s="196">
        <v>67.650000000000006</v>
      </c>
      <c r="L125" s="193"/>
      <c r="M125" s="197"/>
      <c r="N125" s="198"/>
      <c r="O125" s="198"/>
      <c r="P125" s="198"/>
      <c r="Q125" s="198"/>
      <c r="R125" s="198"/>
      <c r="S125" s="198"/>
      <c r="T125" s="199"/>
      <c r="AT125" s="194" t="s">
        <v>131</v>
      </c>
      <c r="AU125" s="194" t="s">
        <v>82</v>
      </c>
      <c r="AV125" s="192" t="s">
        <v>82</v>
      </c>
      <c r="AW125" s="192" t="s">
        <v>28</v>
      </c>
      <c r="AX125" s="192" t="s">
        <v>80</v>
      </c>
      <c r="AY125" s="194" t="s">
        <v>124</v>
      </c>
    </row>
    <row r="126" spans="1:65" s="99" customFormat="1" ht="33" customHeight="1" x14ac:dyDescent="0.2">
      <c r="A126" s="96"/>
      <c r="B126" s="97"/>
      <c r="C126" s="173" t="s">
        <v>82</v>
      </c>
      <c r="D126" s="173" t="s">
        <v>125</v>
      </c>
      <c r="E126" s="174" t="s">
        <v>2478</v>
      </c>
      <c r="F126" s="175" t="s">
        <v>2479</v>
      </c>
      <c r="G126" s="176" t="s">
        <v>128</v>
      </c>
      <c r="H126" s="177">
        <v>170.5</v>
      </c>
      <c r="I126" s="86">
        <v>0</v>
      </c>
      <c r="J126" s="178">
        <f>ROUND(I126*H126,2)</f>
        <v>0</v>
      </c>
      <c r="K126" s="179"/>
      <c r="L126" s="97"/>
      <c r="M126" s="180" t="s">
        <v>1</v>
      </c>
      <c r="N126" s="181" t="s">
        <v>37</v>
      </c>
      <c r="O126" s="182">
        <v>0.02</v>
      </c>
      <c r="P126" s="182">
        <f>O126*H126</f>
        <v>3.41</v>
      </c>
      <c r="Q126" s="182">
        <v>0</v>
      </c>
      <c r="R126" s="182">
        <f>Q126*H126</f>
        <v>0</v>
      </c>
      <c r="S126" s="182">
        <v>0.255</v>
      </c>
      <c r="T126" s="183">
        <f>S126*H126</f>
        <v>43.477499999999999</v>
      </c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R126" s="184" t="s">
        <v>129</v>
      </c>
      <c r="AT126" s="184" t="s">
        <v>125</v>
      </c>
      <c r="AU126" s="184" t="s">
        <v>82</v>
      </c>
      <c r="AY126" s="88" t="s">
        <v>124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88" t="s">
        <v>80</v>
      </c>
      <c r="BK126" s="185">
        <f>ROUND(I126*H126,2)</f>
        <v>0</v>
      </c>
      <c r="BL126" s="88" t="s">
        <v>129</v>
      </c>
      <c r="BM126" s="184" t="s">
        <v>2480</v>
      </c>
    </row>
    <row r="127" spans="1:65" s="192" customFormat="1" x14ac:dyDescent="0.2">
      <c r="B127" s="193"/>
      <c r="D127" s="186" t="s">
        <v>131</v>
      </c>
      <c r="E127" s="194" t="s">
        <v>1</v>
      </c>
      <c r="F127" s="195" t="s">
        <v>2481</v>
      </c>
      <c r="H127" s="196">
        <v>170.5</v>
      </c>
      <c r="L127" s="193"/>
      <c r="M127" s="197"/>
      <c r="N127" s="198"/>
      <c r="O127" s="198"/>
      <c r="P127" s="198"/>
      <c r="Q127" s="198"/>
      <c r="R127" s="198"/>
      <c r="S127" s="198"/>
      <c r="T127" s="199"/>
      <c r="AT127" s="194" t="s">
        <v>131</v>
      </c>
      <c r="AU127" s="194" t="s">
        <v>82</v>
      </c>
      <c r="AV127" s="192" t="s">
        <v>82</v>
      </c>
      <c r="AW127" s="192" t="s">
        <v>28</v>
      </c>
      <c r="AX127" s="192" t="s">
        <v>80</v>
      </c>
      <c r="AY127" s="194" t="s">
        <v>124</v>
      </c>
    </row>
    <row r="128" spans="1:65" s="99" customFormat="1" ht="33" customHeight="1" x14ac:dyDescent="0.2">
      <c r="A128" s="96"/>
      <c r="B128" s="97"/>
      <c r="C128" s="173" t="s">
        <v>148</v>
      </c>
      <c r="D128" s="173" t="s">
        <v>125</v>
      </c>
      <c r="E128" s="174" t="s">
        <v>2482</v>
      </c>
      <c r="F128" s="175" t="s">
        <v>2483</v>
      </c>
      <c r="G128" s="176" t="s">
        <v>128</v>
      </c>
      <c r="H128" s="177">
        <v>76.599999999999994</v>
      </c>
      <c r="I128" s="86">
        <v>0</v>
      </c>
      <c r="J128" s="178">
        <f>ROUND(I128*H128,2)</f>
        <v>0</v>
      </c>
      <c r="K128" s="179"/>
      <c r="L128" s="97"/>
      <c r="M128" s="180" t="s">
        <v>1</v>
      </c>
      <c r="N128" s="181" t="s">
        <v>37</v>
      </c>
      <c r="O128" s="182">
        <v>2.1000000000000001E-2</v>
      </c>
      <c r="P128" s="182">
        <f>O128*H128</f>
        <v>1.6086</v>
      </c>
      <c r="Q128" s="182">
        <v>0</v>
      </c>
      <c r="R128" s="182">
        <f>Q128*H128</f>
        <v>0</v>
      </c>
      <c r="S128" s="182">
        <v>0.23499999999999999</v>
      </c>
      <c r="T128" s="183">
        <f>S128*H128</f>
        <v>18.000999999999998</v>
      </c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R128" s="184" t="s">
        <v>129</v>
      </c>
      <c r="AT128" s="184" t="s">
        <v>125</v>
      </c>
      <c r="AU128" s="184" t="s">
        <v>82</v>
      </c>
      <c r="AY128" s="88" t="s">
        <v>124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88" t="s">
        <v>80</v>
      </c>
      <c r="BK128" s="185">
        <f>ROUND(I128*H128,2)</f>
        <v>0</v>
      </c>
      <c r="BL128" s="88" t="s">
        <v>129</v>
      </c>
      <c r="BM128" s="184" t="s">
        <v>2484</v>
      </c>
    </row>
    <row r="129" spans="1:65" s="192" customFormat="1" x14ac:dyDescent="0.2">
      <c r="B129" s="193"/>
      <c r="D129" s="186" t="s">
        <v>131</v>
      </c>
      <c r="E129" s="194" t="s">
        <v>1</v>
      </c>
      <c r="F129" s="195" t="s">
        <v>2485</v>
      </c>
      <c r="H129" s="196">
        <v>76.599999999999994</v>
      </c>
      <c r="L129" s="193"/>
      <c r="M129" s="197"/>
      <c r="N129" s="198"/>
      <c r="O129" s="198"/>
      <c r="P129" s="198"/>
      <c r="Q129" s="198"/>
      <c r="R129" s="198"/>
      <c r="S129" s="198"/>
      <c r="T129" s="199"/>
      <c r="AT129" s="194" t="s">
        <v>131</v>
      </c>
      <c r="AU129" s="194" t="s">
        <v>82</v>
      </c>
      <c r="AV129" s="192" t="s">
        <v>82</v>
      </c>
      <c r="AW129" s="192" t="s">
        <v>28</v>
      </c>
      <c r="AX129" s="192" t="s">
        <v>80</v>
      </c>
      <c r="AY129" s="194" t="s">
        <v>124</v>
      </c>
    </row>
    <row r="130" spans="1:65" s="99" customFormat="1" ht="21.75" customHeight="1" x14ac:dyDescent="0.2">
      <c r="A130" s="96"/>
      <c r="B130" s="97"/>
      <c r="C130" s="173" t="s">
        <v>129</v>
      </c>
      <c r="D130" s="173" t="s">
        <v>125</v>
      </c>
      <c r="E130" s="174" t="s">
        <v>153</v>
      </c>
      <c r="F130" s="175" t="s">
        <v>154</v>
      </c>
      <c r="G130" s="176" t="s">
        <v>128</v>
      </c>
      <c r="H130" s="177">
        <v>11.15</v>
      </c>
      <c r="I130" s="86">
        <v>0</v>
      </c>
      <c r="J130" s="178">
        <f>ROUND(I130*H130,2)</f>
        <v>0</v>
      </c>
      <c r="K130" s="179"/>
      <c r="L130" s="97"/>
      <c r="M130" s="180" t="s">
        <v>1</v>
      </c>
      <c r="N130" s="181" t="s">
        <v>37</v>
      </c>
      <c r="O130" s="182">
        <v>0.29899999999999999</v>
      </c>
      <c r="P130" s="182">
        <f>O130*H130</f>
        <v>3.33385</v>
      </c>
      <c r="Q130" s="182">
        <v>0</v>
      </c>
      <c r="R130" s="182">
        <f>Q130*H130</f>
        <v>0</v>
      </c>
      <c r="S130" s="182">
        <v>0.28100000000000003</v>
      </c>
      <c r="T130" s="183">
        <f>S130*H130</f>
        <v>3.1331500000000005</v>
      </c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R130" s="184" t="s">
        <v>129</v>
      </c>
      <c r="AT130" s="184" t="s">
        <v>125</v>
      </c>
      <c r="AU130" s="184" t="s">
        <v>82</v>
      </c>
      <c r="AY130" s="88" t="s">
        <v>124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88" t="s">
        <v>80</v>
      </c>
      <c r="BK130" s="185">
        <f>ROUND(I130*H130,2)</f>
        <v>0</v>
      </c>
      <c r="BL130" s="88" t="s">
        <v>129</v>
      </c>
      <c r="BM130" s="184" t="s">
        <v>2486</v>
      </c>
    </row>
    <row r="131" spans="1:65" s="192" customFormat="1" x14ac:dyDescent="0.2">
      <c r="B131" s="193"/>
      <c r="D131" s="186" t="s">
        <v>131</v>
      </c>
      <c r="E131" s="194" t="s">
        <v>1</v>
      </c>
      <c r="F131" s="195" t="s">
        <v>2487</v>
      </c>
      <c r="H131" s="196">
        <v>11.15</v>
      </c>
      <c r="L131" s="193"/>
      <c r="M131" s="197"/>
      <c r="N131" s="198"/>
      <c r="O131" s="198"/>
      <c r="P131" s="198"/>
      <c r="Q131" s="198"/>
      <c r="R131" s="198"/>
      <c r="S131" s="198"/>
      <c r="T131" s="199"/>
      <c r="AT131" s="194" t="s">
        <v>131</v>
      </c>
      <c r="AU131" s="194" t="s">
        <v>82</v>
      </c>
      <c r="AV131" s="192" t="s">
        <v>82</v>
      </c>
      <c r="AW131" s="192" t="s">
        <v>28</v>
      </c>
      <c r="AX131" s="192" t="s">
        <v>80</v>
      </c>
      <c r="AY131" s="194" t="s">
        <v>124</v>
      </c>
    </row>
    <row r="132" spans="1:65" s="99" customFormat="1" ht="16.5" customHeight="1" x14ac:dyDescent="0.2">
      <c r="A132" s="96"/>
      <c r="B132" s="97"/>
      <c r="C132" s="173" t="s">
        <v>157</v>
      </c>
      <c r="D132" s="173" t="s">
        <v>125</v>
      </c>
      <c r="E132" s="174" t="s">
        <v>2488</v>
      </c>
      <c r="F132" s="175" t="s">
        <v>2489</v>
      </c>
      <c r="G132" s="176" t="s">
        <v>181</v>
      </c>
      <c r="H132" s="177">
        <v>19.2</v>
      </c>
      <c r="I132" s="86">
        <v>0</v>
      </c>
      <c r="J132" s="178">
        <f>ROUND(I132*H132,2)</f>
        <v>0</v>
      </c>
      <c r="K132" s="179"/>
      <c r="L132" s="97"/>
      <c r="M132" s="180" t="s">
        <v>1</v>
      </c>
      <c r="N132" s="181" t="s">
        <v>37</v>
      </c>
      <c r="O132" s="182">
        <v>2.222</v>
      </c>
      <c r="P132" s="182">
        <f>O132*H132</f>
        <v>42.662399999999998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R132" s="184" t="s">
        <v>129</v>
      </c>
      <c r="AT132" s="184" t="s">
        <v>125</v>
      </c>
      <c r="AU132" s="184" t="s">
        <v>82</v>
      </c>
      <c r="AY132" s="88" t="s">
        <v>124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88" t="s">
        <v>80</v>
      </c>
      <c r="BK132" s="185">
        <f>ROUND(I132*H132,2)</f>
        <v>0</v>
      </c>
      <c r="BL132" s="88" t="s">
        <v>129</v>
      </c>
      <c r="BM132" s="184" t="s">
        <v>2490</v>
      </c>
    </row>
    <row r="133" spans="1:65" s="192" customFormat="1" x14ac:dyDescent="0.2">
      <c r="B133" s="193"/>
      <c r="D133" s="186" t="s">
        <v>131</v>
      </c>
      <c r="E133" s="194" t="s">
        <v>1</v>
      </c>
      <c r="F133" s="195" t="s">
        <v>2491</v>
      </c>
      <c r="H133" s="196">
        <v>8.5</v>
      </c>
      <c r="L133" s="193"/>
      <c r="M133" s="197"/>
      <c r="N133" s="198"/>
      <c r="O133" s="198"/>
      <c r="P133" s="198"/>
      <c r="Q133" s="198"/>
      <c r="R133" s="198"/>
      <c r="S133" s="198"/>
      <c r="T133" s="199"/>
      <c r="AT133" s="194" t="s">
        <v>131</v>
      </c>
      <c r="AU133" s="194" t="s">
        <v>82</v>
      </c>
      <c r="AV133" s="192" t="s">
        <v>82</v>
      </c>
      <c r="AW133" s="192" t="s">
        <v>28</v>
      </c>
      <c r="AX133" s="192" t="s">
        <v>72</v>
      </c>
      <c r="AY133" s="194" t="s">
        <v>124</v>
      </c>
    </row>
    <row r="134" spans="1:65" s="192" customFormat="1" x14ac:dyDescent="0.2">
      <c r="B134" s="193"/>
      <c r="D134" s="186" t="s">
        <v>131</v>
      </c>
      <c r="E134" s="194" t="s">
        <v>1</v>
      </c>
      <c r="F134" s="195" t="s">
        <v>2492</v>
      </c>
      <c r="H134" s="196">
        <v>6.35</v>
      </c>
      <c r="L134" s="193"/>
      <c r="M134" s="197"/>
      <c r="N134" s="198"/>
      <c r="O134" s="198"/>
      <c r="P134" s="198"/>
      <c r="Q134" s="198"/>
      <c r="R134" s="198"/>
      <c r="S134" s="198"/>
      <c r="T134" s="199"/>
      <c r="AT134" s="194" t="s">
        <v>131</v>
      </c>
      <c r="AU134" s="194" t="s">
        <v>82</v>
      </c>
      <c r="AV134" s="192" t="s">
        <v>82</v>
      </c>
      <c r="AW134" s="192" t="s">
        <v>28</v>
      </c>
      <c r="AX134" s="192" t="s">
        <v>72</v>
      </c>
      <c r="AY134" s="194" t="s">
        <v>124</v>
      </c>
    </row>
    <row r="135" spans="1:65" s="192" customFormat="1" x14ac:dyDescent="0.2">
      <c r="B135" s="193"/>
      <c r="D135" s="186" t="s">
        <v>131</v>
      </c>
      <c r="E135" s="194" t="s">
        <v>1</v>
      </c>
      <c r="F135" s="195" t="s">
        <v>2493</v>
      </c>
      <c r="H135" s="196">
        <v>3</v>
      </c>
      <c r="L135" s="193"/>
      <c r="M135" s="197"/>
      <c r="N135" s="198"/>
      <c r="O135" s="198"/>
      <c r="P135" s="198"/>
      <c r="Q135" s="198"/>
      <c r="R135" s="198"/>
      <c r="S135" s="198"/>
      <c r="T135" s="199"/>
      <c r="AT135" s="194" t="s">
        <v>131</v>
      </c>
      <c r="AU135" s="194" t="s">
        <v>82</v>
      </c>
      <c r="AV135" s="192" t="s">
        <v>82</v>
      </c>
      <c r="AW135" s="192" t="s">
        <v>28</v>
      </c>
      <c r="AX135" s="192" t="s">
        <v>72</v>
      </c>
      <c r="AY135" s="194" t="s">
        <v>124</v>
      </c>
    </row>
    <row r="136" spans="1:65" s="192" customFormat="1" x14ac:dyDescent="0.2">
      <c r="B136" s="193"/>
      <c r="D136" s="186" t="s">
        <v>131</v>
      </c>
      <c r="E136" s="194" t="s">
        <v>1</v>
      </c>
      <c r="F136" s="195" t="s">
        <v>2494</v>
      </c>
      <c r="H136" s="196">
        <v>1.35</v>
      </c>
      <c r="L136" s="193"/>
      <c r="M136" s="197"/>
      <c r="N136" s="198"/>
      <c r="O136" s="198"/>
      <c r="P136" s="198"/>
      <c r="Q136" s="198"/>
      <c r="R136" s="198"/>
      <c r="S136" s="198"/>
      <c r="T136" s="199"/>
      <c r="AT136" s="194" t="s">
        <v>131</v>
      </c>
      <c r="AU136" s="194" t="s">
        <v>82</v>
      </c>
      <c r="AV136" s="192" t="s">
        <v>82</v>
      </c>
      <c r="AW136" s="192" t="s">
        <v>28</v>
      </c>
      <c r="AX136" s="192" t="s">
        <v>72</v>
      </c>
      <c r="AY136" s="194" t="s">
        <v>124</v>
      </c>
    </row>
    <row r="137" spans="1:65" s="210" customFormat="1" x14ac:dyDescent="0.2">
      <c r="B137" s="211"/>
      <c r="D137" s="186" t="s">
        <v>131</v>
      </c>
      <c r="E137" s="212" t="s">
        <v>1</v>
      </c>
      <c r="F137" s="213" t="s">
        <v>140</v>
      </c>
      <c r="H137" s="214">
        <v>19.200000000000003</v>
      </c>
      <c r="L137" s="211"/>
      <c r="M137" s="215"/>
      <c r="N137" s="216"/>
      <c r="O137" s="216"/>
      <c r="P137" s="216"/>
      <c r="Q137" s="216"/>
      <c r="R137" s="216"/>
      <c r="S137" s="216"/>
      <c r="T137" s="217"/>
      <c r="AT137" s="212" t="s">
        <v>131</v>
      </c>
      <c r="AU137" s="212" t="s">
        <v>82</v>
      </c>
      <c r="AV137" s="210" t="s">
        <v>129</v>
      </c>
      <c r="AW137" s="210" t="s">
        <v>28</v>
      </c>
      <c r="AX137" s="210" t="s">
        <v>80</v>
      </c>
      <c r="AY137" s="212" t="s">
        <v>124</v>
      </c>
    </row>
    <row r="138" spans="1:65" s="99" customFormat="1" ht="16.5" customHeight="1" x14ac:dyDescent="0.2">
      <c r="A138" s="96"/>
      <c r="B138" s="97"/>
      <c r="C138" s="173" t="s">
        <v>164</v>
      </c>
      <c r="D138" s="173" t="s">
        <v>125</v>
      </c>
      <c r="E138" s="174" t="s">
        <v>2495</v>
      </c>
      <c r="F138" s="175" t="s">
        <v>2496</v>
      </c>
      <c r="G138" s="176" t="s">
        <v>181</v>
      </c>
      <c r="H138" s="177">
        <v>160.232</v>
      </c>
      <c r="I138" s="86">
        <v>0</v>
      </c>
      <c r="J138" s="178">
        <f>ROUND(I138*H138,2)</f>
        <v>0</v>
      </c>
      <c r="K138" s="179"/>
      <c r="L138" s="97"/>
      <c r="M138" s="180" t="s">
        <v>1</v>
      </c>
      <c r="N138" s="181" t="s">
        <v>37</v>
      </c>
      <c r="O138" s="182">
        <v>0.191</v>
      </c>
      <c r="P138" s="182">
        <f>O138*H138</f>
        <v>30.604312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R138" s="184" t="s">
        <v>129</v>
      </c>
      <c r="AT138" s="184" t="s">
        <v>125</v>
      </c>
      <c r="AU138" s="184" t="s">
        <v>82</v>
      </c>
      <c r="AY138" s="88" t="s">
        <v>124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88" t="s">
        <v>80</v>
      </c>
      <c r="BK138" s="185">
        <f>ROUND(I138*H138,2)</f>
        <v>0</v>
      </c>
      <c r="BL138" s="88" t="s">
        <v>129</v>
      </c>
      <c r="BM138" s="184" t="s">
        <v>2497</v>
      </c>
    </row>
    <row r="139" spans="1:65" s="192" customFormat="1" x14ac:dyDescent="0.2">
      <c r="B139" s="193"/>
      <c r="D139" s="186" t="s">
        <v>131</v>
      </c>
      <c r="E139" s="194" t="s">
        <v>1</v>
      </c>
      <c r="F139" s="195" t="s">
        <v>2498</v>
      </c>
      <c r="H139" s="196">
        <v>160.232</v>
      </c>
      <c r="L139" s="193"/>
      <c r="M139" s="197"/>
      <c r="N139" s="198"/>
      <c r="O139" s="198"/>
      <c r="P139" s="198"/>
      <c r="Q139" s="198"/>
      <c r="R139" s="198"/>
      <c r="S139" s="198"/>
      <c r="T139" s="199"/>
      <c r="AT139" s="194" t="s">
        <v>131</v>
      </c>
      <c r="AU139" s="194" t="s">
        <v>82</v>
      </c>
      <c r="AV139" s="192" t="s">
        <v>82</v>
      </c>
      <c r="AW139" s="192" t="s">
        <v>28</v>
      </c>
      <c r="AX139" s="192" t="s">
        <v>80</v>
      </c>
      <c r="AY139" s="194" t="s">
        <v>124</v>
      </c>
    </row>
    <row r="140" spans="1:65" s="99" customFormat="1" ht="21.75" customHeight="1" x14ac:dyDescent="0.2">
      <c r="A140" s="96"/>
      <c r="B140" s="97"/>
      <c r="C140" s="173" t="s">
        <v>172</v>
      </c>
      <c r="D140" s="173" t="s">
        <v>125</v>
      </c>
      <c r="E140" s="174" t="s">
        <v>1183</v>
      </c>
      <c r="F140" s="175" t="s">
        <v>1184</v>
      </c>
      <c r="G140" s="176" t="s">
        <v>181</v>
      </c>
      <c r="H140" s="177">
        <v>45.119</v>
      </c>
      <c r="I140" s="86">
        <v>0</v>
      </c>
      <c r="J140" s="178">
        <f>ROUND(I140*H140,2)</f>
        <v>0</v>
      </c>
      <c r="K140" s="179"/>
      <c r="L140" s="97"/>
      <c r="M140" s="180" t="s">
        <v>1</v>
      </c>
      <c r="N140" s="181" t="s">
        <v>37</v>
      </c>
      <c r="O140" s="182">
        <v>8.4000000000000005E-2</v>
      </c>
      <c r="P140" s="182">
        <f>O140*H140</f>
        <v>3.7899960000000004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R140" s="184" t="s">
        <v>129</v>
      </c>
      <c r="AT140" s="184" t="s">
        <v>125</v>
      </c>
      <c r="AU140" s="184" t="s">
        <v>82</v>
      </c>
      <c r="AY140" s="88" t="s">
        <v>124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88" t="s">
        <v>80</v>
      </c>
      <c r="BK140" s="185">
        <f>ROUND(I140*H140,2)</f>
        <v>0</v>
      </c>
      <c r="BL140" s="88" t="s">
        <v>129</v>
      </c>
      <c r="BM140" s="184" t="s">
        <v>2499</v>
      </c>
    </row>
    <row r="141" spans="1:65" s="192" customFormat="1" x14ac:dyDescent="0.2">
      <c r="B141" s="193"/>
      <c r="D141" s="186" t="s">
        <v>131</v>
      </c>
      <c r="E141" s="194" t="s">
        <v>1</v>
      </c>
      <c r="F141" s="195" t="s">
        <v>2500</v>
      </c>
      <c r="H141" s="196">
        <v>45.119</v>
      </c>
      <c r="L141" s="193"/>
      <c r="M141" s="197"/>
      <c r="N141" s="198"/>
      <c r="O141" s="198"/>
      <c r="P141" s="198"/>
      <c r="Q141" s="198"/>
      <c r="R141" s="198"/>
      <c r="S141" s="198"/>
      <c r="T141" s="199"/>
      <c r="AT141" s="194" t="s">
        <v>131</v>
      </c>
      <c r="AU141" s="194" t="s">
        <v>82</v>
      </c>
      <c r="AV141" s="192" t="s">
        <v>82</v>
      </c>
      <c r="AW141" s="192" t="s">
        <v>28</v>
      </c>
      <c r="AX141" s="192" t="s">
        <v>80</v>
      </c>
      <c r="AY141" s="194" t="s">
        <v>124</v>
      </c>
    </row>
    <row r="142" spans="1:65" s="99" customFormat="1" ht="16.5" customHeight="1" x14ac:dyDescent="0.2">
      <c r="A142" s="96"/>
      <c r="B142" s="97"/>
      <c r="C142" s="173" t="s">
        <v>178</v>
      </c>
      <c r="D142" s="173" t="s">
        <v>125</v>
      </c>
      <c r="E142" s="174" t="s">
        <v>2501</v>
      </c>
      <c r="F142" s="175" t="s">
        <v>2502</v>
      </c>
      <c r="G142" s="176" t="s">
        <v>181</v>
      </c>
      <c r="H142" s="177">
        <v>45.119</v>
      </c>
      <c r="I142" s="86">
        <v>0</v>
      </c>
      <c r="J142" s="178">
        <f>ROUND(I142*H142,2)</f>
        <v>0</v>
      </c>
      <c r="K142" s="179"/>
      <c r="L142" s="97"/>
      <c r="M142" s="180" t="s">
        <v>1</v>
      </c>
      <c r="N142" s="181" t="s">
        <v>37</v>
      </c>
      <c r="O142" s="182">
        <v>1.1040000000000001</v>
      </c>
      <c r="P142" s="182">
        <f>O142*H142</f>
        <v>49.811376000000003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R142" s="184" t="s">
        <v>129</v>
      </c>
      <c r="AT142" s="184" t="s">
        <v>125</v>
      </c>
      <c r="AU142" s="184" t="s">
        <v>82</v>
      </c>
      <c r="AY142" s="88" t="s">
        <v>124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88" t="s">
        <v>80</v>
      </c>
      <c r="BK142" s="185">
        <f>ROUND(I142*H142,2)</f>
        <v>0</v>
      </c>
      <c r="BL142" s="88" t="s">
        <v>129</v>
      </c>
      <c r="BM142" s="184" t="s">
        <v>2503</v>
      </c>
    </row>
    <row r="143" spans="1:65" s="192" customFormat="1" x14ac:dyDescent="0.2">
      <c r="B143" s="193"/>
      <c r="D143" s="186" t="s">
        <v>131</v>
      </c>
      <c r="E143" s="194" t="s">
        <v>1</v>
      </c>
      <c r="F143" s="195" t="s">
        <v>2500</v>
      </c>
      <c r="H143" s="196">
        <v>45.119</v>
      </c>
      <c r="L143" s="193"/>
      <c r="M143" s="197"/>
      <c r="N143" s="198"/>
      <c r="O143" s="198"/>
      <c r="P143" s="198"/>
      <c r="Q143" s="198"/>
      <c r="R143" s="198"/>
      <c r="S143" s="198"/>
      <c r="T143" s="199"/>
      <c r="AT143" s="194" t="s">
        <v>131</v>
      </c>
      <c r="AU143" s="194" t="s">
        <v>82</v>
      </c>
      <c r="AV143" s="192" t="s">
        <v>82</v>
      </c>
      <c r="AW143" s="192" t="s">
        <v>28</v>
      </c>
      <c r="AX143" s="192" t="s">
        <v>80</v>
      </c>
      <c r="AY143" s="194" t="s">
        <v>124</v>
      </c>
    </row>
    <row r="144" spans="1:65" s="162" customFormat="1" ht="22.95" customHeight="1" x14ac:dyDescent="0.25">
      <c r="B144" s="163"/>
      <c r="D144" s="164" t="s">
        <v>71</v>
      </c>
      <c r="E144" s="208" t="s">
        <v>82</v>
      </c>
      <c r="F144" s="208" t="s">
        <v>2504</v>
      </c>
      <c r="J144" s="209">
        <f>BK144</f>
        <v>0</v>
      </c>
      <c r="L144" s="163"/>
      <c r="M144" s="167"/>
      <c r="N144" s="168"/>
      <c r="O144" s="168"/>
      <c r="P144" s="169">
        <f>SUM(P145:P190)</f>
        <v>397.23263500000007</v>
      </c>
      <c r="Q144" s="168"/>
      <c r="R144" s="169">
        <f>SUM(R145:R190)</f>
        <v>234.22967639999999</v>
      </c>
      <c r="S144" s="168"/>
      <c r="T144" s="170">
        <f>SUM(T145:T190)</f>
        <v>0</v>
      </c>
      <c r="AR144" s="164" t="s">
        <v>80</v>
      </c>
      <c r="AT144" s="171" t="s">
        <v>71</v>
      </c>
      <c r="AU144" s="171" t="s">
        <v>80</v>
      </c>
      <c r="AY144" s="164" t="s">
        <v>124</v>
      </c>
      <c r="BK144" s="172">
        <f>SUM(BK145:BK190)</f>
        <v>0</v>
      </c>
    </row>
    <row r="145" spans="1:65" s="99" customFormat="1" ht="16.5" customHeight="1" x14ac:dyDescent="0.2">
      <c r="A145" s="96"/>
      <c r="B145" s="97"/>
      <c r="C145" s="173" t="s">
        <v>182</v>
      </c>
      <c r="D145" s="173" t="s">
        <v>125</v>
      </c>
      <c r="E145" s="174" t="s">
        <v>1280</v>
      </c>
      <c r="F145" s="175" t="s">
        <v>1281</v>
      </c>
      <c r="G145" s="176" t="s">
        <v>128</v>
      </c>
      <c r="H145" s="177">
        <v>340.911</v>
      </c>
      <c r="I145" s="86">
        <v>0</v>
      </c>
      <c r="J145" s="178">
        <f>ROUND(I145*H145,2)</f>
        <v>0</v>
      </c>
      <c r="K145" s="179"/>
      <c r="L145" s="97"/>
      <c r="M145" s="180" t="s">
        <v>1</v>
      </c>
      <c r="N145" s="181" t="s">
        <v>37</v>
      </c>
      <c r="O145" s="182">
        <v>2.5000000000000001E-2</v>
      </c>
      <c r="P145" s="182">
        <f>O145*H145</f>
        <v>8.5227750000000011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96"/>
      <c r="V145" s="96"/>
      <c r="W145" s="96"/>
      <c r="X145" s="96"/>
      <c r="Y145" s="96"/>
      <c r="Z145" s="96"/>
      <c r="AA145" s="96"/>
      <c r="AB145" s="96"/>
      <c r="AC145" s="96"/>
      <c r="AD145" s="96"/>
      <c r="AE145" s="96"/>
      <c r="AR145" s="184" t="s">
        <v>129</v>
      </c>
      <c r="AT145" s="184" t="s">
        <v>125</v>
      </c>
      <c r="AU145" s="184" t="s">
        <v>82</v>
      </c>
      <c r="AY145" s="88" t="s">
        <v>124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88" t="s">
        <v>80</v>
      </c>
      <c r="BK145" s="185">
        <f>ROUND(I145*H145,2)</f>
        <v>0</v>
      </c>
      <c r="BL145" s="88" t="s">
        <v>129</v>
      </c>
      <c r="BM145" s="184" t="s">
        <v>2505</v>
      </c>
    </row>
    <row r="146" spans="1:65" s="192" customFormat="1" x14ac:dyDescent="0.2">
      <c r="B146" s="193"/>
      <c r="D146" s="186" t="s">
        <v>131</v>
      </c>
      <c r="E146" s="194" t="s">
        <v>1</v>
      </c>
      <c r="F146" s="195" t="s">
        <v>2506</v>
      </c>
      <c r="H146" s="196">
        <v>340.911</v>
      </c>
      <c r="L146" s="193"/>
      <c r="M146" s="197"/>
      <c r="N146" s="198"/>
      <c r="O146" s="198"/>
      <c r="P146" s="198"/>
      <c r="Q146" s="198"/>
      <c r="R146" s="198"/>
      <c r="S146" s="198"/>
      <c r="T146" s="199"/>
      <c r="AT146" s="194" t="s">
        <v>131</v>
      </c>
      <c r="AU146" s="194" t="s">
        <v>82</v>
      </c>
      <c r="AV146" s="192" t="s">
        <v>82</v>
      </c>
      <c r="AW146" s="192" t="s">
        <v>28</v>
      </c>
      <c r="AX146" s="192" t="s">
        <v>80</v>
      </c>
      <c r="AY146" s="194" t="s">
        <v>124</v>
      </c>
    </row>
    <row r="147" spans="1:65" s="99" customFormat="1" ht="16.5" customHeight="1" x14ac:dyDescent="0.2">
      <c r="A147" s="96"/>
      <c r="B147" s="97"/>
      <c r="C147" s="173" t="s">
        <v>188</v>
      </c>
      <c r="D147" s="173" t="s">
        <v>125</v>
      </c>
      <c r="E147" s="174" t="s">
        <v>2507</v>
      </c>
      <c r="F147" s="175" t="s">
        <v>2508</v>
      </c>
      <c r="G147" s="176" t="s">
        <v>128</v>
      </c>
      <c r="H147" s="177">
        <v>15.24</v>
      </c>
      <c r="I147" s="86">
        <v>0</v>
      </c>
      <c r="J147" s="178">
        <f>ROUND(I147*H147,2)</f>
        <v>0</v>
      </c>
      <c r="K147" s="179"/>
      <c r="L147" s="97"/>
      <c r="M147" s="180" t="s">
        <v>1</v>
      </c>
      <c r="N147" s="181" t="s">
        <v>37</v>
      </c>
      <c r="O147" s="182">
        <v>9.1999999999999998E-2</v>
      </c>
      <c r="P147" s="182">
        <f>O147*H147</f>
        <v>1.40208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R147" s="184" t="s">
        <v>129</v>
      </c>
      <c r="AT147" s="184" t="s">
        <v>125</v>
      </c>
      <c r="AU147" s="184" t="s">
        <v>82</v>
      </c>
      <c r="AY147" s="88" t="s">
        <v>124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88" t="s">
        <v>80</v>
      </c>
      <c r="BK147" s="185">
        <f>ROUND(I147*H147,2)</f>
        <v>0</v>
      </c>
      <c r="BL147" s="88" t="s">
        <v>129</v>
      </c>
      <c r="BM147" s="184" t="s">
        <v>2509</v>
      </c>
    </row>
    <row r="148" spans="1:65" s="192" customFormat="1" x14ac:dyDescent="0.2">
      <c r="B148" s="193"/>
      <c r="D148" s="186" t="s">
        <v>131</v>
      </c>
      <c r="E148" s="194" t="s">
        <v>1</v>
      </c>
      <c r="F148" s="195" t="s">
        <v>2510</v>
      </c>
      <c r="H148" s="196">
        <v>15.24</v>
      </c>
      <c r="L148" s="193"/>
      <c r="M148" s="197"/>
      <c r="N148" s="198"/>
      <c r="O148" s="198"/>
      <c r="P148" s="198"/>
      <c r="Q148" s="198"/>
      <c r="R148" s="198"/>
      <c r="S148" s="198"/>
      <c r="T148" s="199"/>
      <c r="AT148" s="194" t="s">
        <v>131</v>
      </c>
      <c r="AU148" s="194" t="s">
        <v>82</v>
      </c>
      <c r="AV148" s="192" t="s">
        <v>82</v>
      </c>
      <c r="AW148" s="192" t="s">
        <v>28</v>
      </c>
      <c r="AX148" s="192" t="s">
        <v>80</v>
      </c>
      <c r="AY148" s="194" t="s">
        <v>124</v>
      </c>
    </row>
    <row r="149" spans="1:65" s="99" customFormat="1" ht="16.5" customHeight="1" x14ac:dyDescent="0.2">
      <c r="A149" s="96"/>
      <c r="B149" s="97"/>
      <c r="C149" s="173" t="s">
        <v>192</v>
      </c>
      <c r="D149" s="173" t="s">
        <v>125</v>
      </c>
      <c r="E149" s="174" t="s">
        <v>2511</v>
      </c>
      <c r="F149" s="175" t="s">
        <v>2512</v>
      </c>
      <c r="G149" s="176" t="s">
        <v>128</v>
      </c>
      <c r="H149" s="177">
        <v>22.86</v>
      </c>
      <c r="I149" s="86">
        <v>0</v>
      </c>
      <c r="J149" s="178">
        <f>ROUND(I149*H149,2)</f>
        <v>0</v>
      </c>
      <c r="K149" s="179"/>
      <c r="L149" s="97"/>
      <c r="M149" s="180" t="s">
        <v>1</v>
      </c>
      <c r="N149" s="181" t="s">
        <v>37</v>
      </c>
      <c r="O149" s="182">
        <v>9.7000000000000003E-2</v>
      </c>
      <c r="P149" s="182">
        <f>O149*H149</f>
        <v>2.2174200000000002</v>
      </c>
      <c r="Q149" s="182">
        <v>4.0000000000000003E-5</v>
      </c>
      <c r="R149" s="182">
        <f>Q149*H149</f>
        <v>9.144E-4</v>
      </c>
      <c r="S149" s="182">
        <v>0</v>
      </c>
      <c r="T149" s="183">
        <f>S149*H149</f>
        <v>0</v>
      </c>
      <c r="U149" s="96"/>
      <c r="V149" s="96"/>
      <c r="W149" s="96"/>
      <c r="X149" s="96"/>
      <c r="Y149" s="96"/>
      <c r="Z149" s="96"/>
      <c r="AA149" s="96"/>
      <c r="AB149" s="96"/>
      <c r="AC149" s="96"/>
      <c r="AD149" s="96"/>
      <c r="AE149" s="96"/>
      <c r="AR149" s="184" t="s">
        <v>129</v>
      </c>
      <c r="AT149" s="184" t="s">
        <v>125</v>
      </c>
      <c r="AU149" s="184" t="s">
        <v>82</v>
      </c>
      <c r="AY149" s="88" t="s">
        <v>124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88" t="s">
        <v>80</v>
      </c>
      <c r="BK149" s="185">
        <f>ROUND(I149*H149,2)</f>
        <v>0</v>
      </c>
      <c r="BL149" s="88" t="s">
        <v>129</v>
      </c>
      <c r="BM149" s="184" t="s">
        <v>2513</v>
      </c>
    </row>
    <row r="150" spans="1:65" s="192" customFormat="1" x14ac:dyDescent="0.2">
      <c r="B150" s="193"/>
      <c r="D150" s="186" t="s">
        <v>131</v>
      </c>
      <c r="E150" s="194" t="s">
        <v>1</v>
      </c>
      <c r="F150" s="195" t="s">
        <v>2514</v>
      </c>
      <c r="H150" s="196">
        <v>22.86</v>
      </c>
      <c r="L150" s="193"/>
      <c r="M150" s="197"/>
      <c r="N150" s="198"/>
      <c r="O150" s="198"/>
      <c r="P150" s="198"/>
      <c r="Q150" s="198"/>
      <c r="R150" s="198"/>
      <c r="S150" s="198"/>
      <c r="T150" s="199"/>
      <c r="AT150" s="194" t="s">
        <v>131</v>
      </c>
      <c r="AU150" s="194" t="s">
        <v>82</v>
      </c>
      <c r="AV150" s="192" t="s">
        <v>82</v>
      </c>
      <c r="AW150" s="192" t="s">
        <v>28</v>
      </c>
      <c r="AX150" s="192" t="s">
        <v>80</v>
      </c>
      <c r="AY150" s="194" t="s">
        <v>124</v>
      </c>
    </row>
    <row r="151" spans="1:65" s="99" customFormat="1" ht="16.5" customHeight="1" x14ac:dyDescent="0.2">
      <c r="A151" s="96"/>
      <c r="B151" s="97"/>
      <c r="C151" s="218" t="s">
        <v>197</v>
      </c>
      <c r="D151" s="218" t="s">
        <v>467</v>
      </c>
      <c r="E151" s="219" t="s">
        <v>2515</v>
      </c>
      <c r="F151" s="220" t="s">
        <v>2516</v>
      </c>
      <c r="G151" s="221" t="s">
        <v>128</v>
      </c>
      <c r="H151" s="222">
        <v>45.72</v>
      </c>
      <c r="I151" s="231">
        <v>0</v>
      </c>
      <c r="J151" s="223">
        <f>ROUND(I151*H151,2)</f>
        <v>0</v>
      </c>
      <c r="K151" s="224"/>
      <c r="L151" s="225"/>
      <c r="M151" s="226" t="s">
        <v>1</v>
      </c>
      <c r="N151" s="227" t="s">
        <v>37</v>
      </c>
      <c r="O151" s="182">
        <v>0</v>
      </c>
      <c r="P151" s="182">
        <f>O151*H151</f>
        <v>0</v>
      </c>
      <c r="Q151" s="182">
        <v>2.9999999999999997E-4</v>
      </c>
      <c r="R151" s="182">
        <f>Q151*H151</f>
        <v>1.3715999999999999E-2</v>
      </c>
      <c r="S151" s="182">
        <v>0</v>
      </c>
      <c r="T151" s="183">
        <f>S151*H151</f>
        <v>0</v>
      </c>
      <c r="U151" s="96"/>
      <c r="V151" s="96"/>
      <c r="W151" s="96"/>
      <c r="X151" s="96"/>
      <c r="Y151" s="96"/>
      <c r="Z151" s="96"/>
      <c r="AA151" s="96"/>
      <c r="AB151" s="96"/>
      <c r="AC151" s="96"/>
      <c r="AD151" s="96"/>
      <c r="AE151" s="96"/>
      <c r="AR151" s="184" t="s">
        <v>178</v>
      </c>
      <c r="AT151" s="184" t="s">
        <v>467</v>
      </c>
      <c r="AU151" s="184" t="s">
        <v>82</v>
      </c>
      <c r="AY151" s="88" t="s">
        <v>124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88" t="s">
        <v>80</v>
      </c>
      <c r="BK151" s="185">
        <f>ROUND(I151*H151,2)</f>
        <v>0</v>
      </c>
      <c r="BL151" s="88" t="s">
        <v>129</v>
      </c>
      <c r="BM151" s="184" t="s">
        <v>2517</v>
      </c>
    </row>
    <row r="152" spans="1:65" s="192" customFormat="1" x14ac:dyDescent="0.2">
      <c r="B152" s="193"/>
      <c r="D152" s="186" t="s">
        <v>131</v>
      </c>
      <c r="E152" s="194" t="s">
        <v>1</v>
      </c>
      <c r="F152" s="195" t="s">
        <v>2518</v>
      </c>
      <c r="H152" s="196">
        <v>38.1</v>
      </c>
      <c r="L152" s="193"/>
      <c r="M152" s="197"/>
      <c r="N152" s="198"/>
      <c r="O152" s="198"/>
      <c r="P152" s="198"/>
      <c r="Q152" s="198"/>
      <c r="R152" s="198"/>
      <c r="S152" s="198"/>
      <c r="T152" s="199"/>
      <c r="AT152" s="194" t="s">
        <v>131</v>
      </c>
      <c r="AU152" s="194" t="s">
        <v>82</v>
      </c>
      <c r="AV152" s="192" t="s">
        <v>82</v>
      </c>
      <c r="AW152" s="192" t="s">
        <v>28</v>
      </c>
      <c r="AX152" s="192" t="s">
        <v>80</v>
      </c>
      <c r="AY152" s="194" t="s">
        <v>124</v>
      </c>
    </row>
    <row r="153" spans="1:65" s="192" customFormat="1" x14ac:dyDescent="0.2">
      <c r="B153" s="193"/>
      <c r="D153" s="186" t="s">
        <v>131</v>
      </c>
      <c r="F153" s="195" t="s">
        <v>2519</v>
      </c>
      <c r="H153" s="196">
        <v>45.72</v>
      </c>
      <c r="L153" s="193"/>
      <c r="M153" s="197"/>
      <c r="N153" s="198"/>
      <c r="O153" s="198"/>
      <c r="P153" s="198"/>
      <c r="Q153" s="198"/>
      <c r="R153" s="198"/>
      <c r="S153" s="198"/>
      <c r="T153" s="199"/>
      <c r="AT153" s="194" t="s">
        <v>131</v>
      </c>
      <c r="AU153" s="194" t="s">
        <v>82</v>
      </c>
      <c r="AV153" s="192" t="s">
        <v>82</v>
      </c>
      <c r="AW153" s="192" t="s">
        <v>3</v>
      </c>
      <c r="AX153" s="192" t="s">
        <v>80</v>
      </c>
      <c r="AY153" s="194" t="s">
        <v>124</v>
      </c>
    </row>
    <row r="154" spans="1:65" s="99" customFormat="1" ht="21.75" customHeight="1" x14ac:dyDescent="0.2">
      <c r="A154" s="96"/>
      <c r="B154" s="97"/>
      <c r="C154" s="173" t="s">
        <v>202</v>
      </c>
      <c r="D154" s="173" t="s">
        <v>125</v>
      </c>
      <c r="E154" s="174" t="s">
        <v>2520</v>
      </c>
      <c r="F154" s="175" t="s">
        <v>2521</v>
      </c>
      <c r="G154" s="176" t="s">
        <v>185</v>
      </c>
      <c r="H154" s="177">
        <v>30.6</v>
      </c>
      <c r="I154" s="86">
        <v>0</v>
      </c>
      <c r="J154" s="178">
        <f>ROUND(I154*H154,2)</f>
        <v>0</v>
      </c>
      <c r="K154" s="179"/>
      <c r="L154" s="97"/>
      <c r="M154" s="180" t="s">
        <v>1</v>
      </c>
      <c r="N154" s="181" t="s">
        <v>37</v>
      </c>
      <c r="O154" s="182">
        <v>0.23400000000000001</v>
      </c>
      <c r="P154" s="182">
        <f>O154*H154</f>
        <v>7.160400000000001</v>
      </c>
      <c r="Q154" s="182">
        <v>0.11934</v>
      </c>
      <c r="R154" s="182">
        <f>Q154*H154</f>
        <v>3.6518040000000003</v>
      </c>
      <c r="S154" s="182">
        <v>0</v>
      </c>
      <c r="T154" s="183">
        <f>S154*H154</f>
        <v>0</v>
      </c>
      <c r="U154" s="96"/>
      <c r="V154" s="96"/>
      <c r="W154" s="96"/>
      <c r="X154" s="96"/>
      <c r="Y154" s="96"/>
      <c r="Z154" s="96"/>
      <c r="AA154" s="96"/>
      <c r="AB154" s="96"/>
      <c r="AC154" s="96"/>
      <c r="AD154" s="96"/>
      <c r="AE154" s="96"/>
      <c r="AR154" s="184" t="s">
        <v>129</v>
      </c>
      <c r="AT154" s="184" t="s">
        <v>125</v>
      </c>
      <c r="AU154" s="184" t="s">
        <v>82</v>
      </c>
      <c r="AY154" s="88" t="s">
        <v>124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88" t="s">
        <v>80</v>
      </c>
      <c r="BK154" s="185">
        <f>ROUND(I154*H154,2)</f>
        <v>0</v>
      </c>
      <c r="BL154" s="88" t="s">
        <v>129</v>
      </c>
      <c r="BM154" s="184" t="s">
        <v>2522</v>
      </c>
    </row>
    <row r="155" spans="1:65" s="192" customFormat="1" x14ac:dyDescent="0.2">
      <c r="B155" s="193"/>
      <c r="D155" s="186" t="s">
        <v>131</v>
      </c>
      <c r="E155" s="194" t="s">
        <v>1</v>
      </c>
      <c r="F155" s="195" t="s">
        <v>2523</v>
      </c>
      <c r="H155" s="196">
        <v>30.6</v>
      </c>
      <c r="L155" s="193"/>
      <c r="M155" s="197"/>
      <c r="N155" s="198"/>
      <c r="O155" s="198"/>
      <c r="P155" s="198"/>
      <c r="Q155" s="198"/>
      <c r="R155" s="198"/>
      <c r="S155" s="198"/>
      <c r="T155" s="199"/>
      <c r="AT155" s="194" t="s">
        <v>131</v>
      </c>
      <c r="AU155" s="194" t="s">
        <v>82</v>
      </c>
      <c r="AV155" s="192" t="s">
        <v>82</v>
      </c>
      <c r="AW155" s="192" t="s">
        <v>28</v>
      </c>
      <c r="AX155" s="192" t="s">
        <v>80</v>
      </c>
      <c r="AY155" s="194" t="s">
        <v>124</v>
      </c>
    </row>
    <row r="156" spans="1:65" s="99" customFormat="1" ht="16.5" customHeight="1" x14ac:dyDescent="0.2">
      <c r="A156" s="96"/>
      <c r="B156" s="97"/>
      <c r="C156" s="218" t="s">
        <v>207</v>
      </c>
      <c r="D156" s="218" t="s">
        <v>467</v>
      </c>
      <c r="E156" s="219" t="s">
        <v>2524</v>
      </c>
      <c r="F156" s="220" t="s">
        <v>2525</v>
      </c>
      <c r="G156" s="221" t="s">
        <v>185</v>
      </c>
      <c r="H156" s="222">
        <v>30.6</v>
      </c>
      <c r="I156" s="231">
        <v>0</v>
      </c>
      <c r="J156" s="223">
        <f>ROUND(I156*H156,2)</f>
        <v>0</v>
      </c>
      <c r="K156" s="224"/>
      <c r="L156" s="225"/>
      <c r="M156" s="226" t="s">
        <v>1</v>
      </c>
      <c r="N156" s="227" t="s">
        <v>37</v>
      </c>
      <c r="O156" s="182">
        <v>0</v>
      </c>
      <c r="P156" s="182">
        <f>O156*H156</f>
        <v>0</v>
      </c>
      <c r="Q156" s="182">
        <v>2.4E-2</v>
      </c>
      <c r="R156" s="182">
        <f>Q156*H156</f>
        <v>0.73440000000000005</v>
      </c>
      <c r="S156" s="182">
        <v>0</v>
      </c>
      <c r="T156" s="183">
        <f>S156*H156</f>
        <v>0</v>
      </c>
      <c r="U156" s="96"/>
      <c r="V156" s="96"/>
      <c r="W156" s="96"/>
      <c r="X156" s="96"/>
      <c r="Y156" s="96"/>
      <c r="Z156" s="96"/>
      <c r="AA156" s="96"/>
      <c r="AB156" s="96"/>
      <c r="AC156" s="96"/>
      <c r="AD156" s="96"/>
      <c r="AE156" s="96"/>
      <c r="AR156" s="184" t="s">
        <v>178</v>
      </c>
      <c r="AT156" s="184" t="s">
        <v>467</v>
      </c>
      <c r="AU156" s="184" t="s">
        <v>82</v>
      </c>
      <c r="AY156" s="88" t="s">
        <v>124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88" t="s">
        <v>80</v>
      </c>
      <c r="BK156" s="185">
        <f>ROUND(I156*H156,2)</f>
        <v>0</v>
      </c>
      <c r="BL156" s="88" t="s">
        <v>129</v>
      </c>
      <c r="BM156" s="184" t="s">
        <v>2526</v>
      </c>
    </row>
    <row r="157" spans="1:65" s="99" customFormat="1" ht="21.75" customHeight="1" x14ac:dyDescent="0.2">
      <c r="A157" s="96"/>
      <c r="B157" s="97"/>
      <c r="C157" s="173" t="s">
        <v>8</v>
      </c>
      <c r="D157" s="173" t="s">
        <v>125</v>
      </c>
      <c r="E157" s="174" t="s">
        <v>2527</v>
      </c>
      <c r="F157" s="175" t="s">
        <v>2528</v>
      </c>
      <c r="G157" s="176" t="s">
        <v>185</v>
      </c>
      <c r="H157" s="177">
        <v>82.3</v>
      </c>
      <c r="I157" s="86">
        <v>0</v>
      </c>
      <c r="J157" s="178">
        <f>ROUND(I157*H157,2)</f>
        <v>0</v>
      </c>
      <c r="K157" s="179"/>
      <c r="L157" s="97"/>
      <c r="M157" s="180" t="s">
        <v>1</v>
      </c>
      <c r="N157" s="181" t="s">
        <v>37</v>
      </c>
      <c r="O157" s="182">
        <v>0.27200000000000002</v>
      </c>
      <c r="P157" s="182">
        <f>O157*H157</f>
        <v>22.3856</v>
      </c>
      <c r="Q157" s="182">
        <v>0.13944999999999999</v>
      </c>
      <c r="R157" s="182">
        <f>Q157*H157</f>
        <v>11.476735</v>
      </c>
      <c r="S157" s="182">
        <v>0</v>
      </c>
      <c r="T157" s="183">
        <f>S157*H157</f>
        <v>0</v>
      </c>
      <c r="U157" s="96"/>
      <c r="V157" s="96"/>
      <c r="W157" s="96"/>
      <c r="X157" s="96"/>
      <c r="Y157" s="96"/>
      <c r="Z157" s="96"/>
      <c r="AA157" s="96"/>
      <c r="AB157" s="96"/>
      <c r="AC157" s="96"/>
      <c r="AD157" s="96"/>
      <c r="AE157" s="96"/>
      <c r="AR157" s="184" t="s">
        <v>129</v>
      </c>
      <c r="AT157" s="184" t="s">
        <v>125</v>
      </c>
      <c r="AU157" s="184" t="s">
        <v>82</v>
      </c>
      <c r="AY157" s="88" t="s">
        <v>124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88" t="s">
        <v>80</v>
      </c>
      <c r="BK157" s="185">
        <f>ROUND(I157*H157,2)</f>
        <v>0</v>
      </c>
      <c r="BL157" s="88" t="s">
        <v>129</v>
      </c>
      <c r="BM157" s="184" t="s">
        <v>2529</v>
      </c>
    </row>
    <row r="158" spans="1:65" s="192" customFormat="1" x14ac:dyDescent="0.2">
      <c r="B158" s="193"/>
      <c r="D158" s="186" t="s">
        <v>131</v>
      </c>
      <c r="E158" s="194" t="s">
        <v>1</v>
      </c>
      <c r="F158" s="195" t="s">
        <v>2530</v>
      </c>
      <c r="H158" s="196">
        <v>82.3</v>
      </c>
      <c r="L158" s="193"/>
      <c r="M158" s="197"/>
      <c r="N158" s="198"/>
      <c r="O158" s="198"/>
      <c r="P158" s="198"/>
      <c r="Q158" s="198"/>
      <c r="R158" s="198"/>
      <c r="S158" s="198"/>
      <c r="T158" s="199"/>
      <c r="AT158" s="194" t="s">
        <v>131</v>
      </c>
      <c r="AU158" s="194" t="s">
        <v>82</v>
      </c>
      <c r="AV158" s="192" t="s">
        <v>82</v>
      </c>
      <c r="AW158" s="192" t="s">
        <v>28</v>
      </c>
      <c r="AX158" s="192" t="s">
        <v>80</v>
      </c>
      <c r="AY158" s="194" t="s">
        <v>124</v>
      </c>
    </row>
    <row r="159" spans="1:65" s="99" customFormat="1" ht="16.5" customHeight="1" x14ac:dyDescent="0.2">
      <c r="A159" s="96"/>
      <c r="B159" s="97"/>
      <c r="C159" s="218" t="s">
        <v>217</v>
      </c>
      <c r="D159" s="218" t="s">
        <v>467</v>
      </c>
      <c r="E159" s="219" t="s">
        <v>2531</v>
      </c>
      <c r="F159" s="220" t="s">
        <v>2532</v>
      </c>
      <c r="G159" s="221" t="s">
        <v>185</v>
      </c>
      <c r="H159" s="222">
        <v>82.3</v>
      </c>
      <c r="I159" s="231">
        <v>0</v>
      </c>
      <c r="J159" s="223">
        <f>ROUND(I159*H159,2)</f>
        <v>0</v>
      </c>
      <c r="K159" s="224"/>
      <c r="L159" s="225"/>
      <c r="M159" s="226" t="s">
        <v>1</v>
      </c>
      <c r="N159" s="227" t="s">
        <v>37</v>
      </c>
      <c r="O159" s="182">
        <v>0</v>
      </c>
      <c r="P159" s="182">
        <f>O159*H159</f>
        <v>0</v>
      </c>
      <c r="Q159" s="182">
        <v>0.15</v>
      </c>
      <c r="R159" s="182">
        <f>Q159*H159</f>
        <v>12.344999999999999</v>
      </c>
      <c r="S159" s="182">
        <v>0</v>
      </c>
      <c r="T159" s="183">
        <f>S159*H159</f>
        <v>0</v>
      </c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R159" s="184" t="s">
        <v>178</v>
      </c>
      <c r="AT159" s="184" t="s">
        <v>467</v>
      </c>
      <c r="AU159" s="184" t="s">
        <v>82</v>
      </c>
      <c r="AY159" s="88" t="s">
        <v>124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88" t="s">
        <v>80</v>
      </c>
      <c r="BK159" s="185">
        <f>ROUND(I159*H159,2)</f>
        <v>0</v>
      </c>
      <c r="BL159" s="88" t="s">
        <v>129</v>
      </c>
      <c r="BM159" s="184" t="s">
        <v>2533</v>
      </c>
    </row>
    <row r="160" spans="1:65" s="99" customFormat="1" ht="19.2" x14ac:dyDescent="0.2">
      <c r="A160" s="96"/>
      <c r="B160" s="97"/>
      <c r="C160" s="96"/>
      <c r="D160" s="186" t="s">
        <v>221</v>
      </c>
      <c r="E160" s="96"/>
      <c r="F160" s="187" t="s">
        <v>2534</v>
      </c>
      <c r="G160" s="96"/>
      <c r="H160" s="96"/>
      <c r="I160" s="96"/>
      <c r="J160" s="96"/>
      <c r="K160" s="96"/>
      <c r="L160" s="97"/>
      <c r="M160" s="188"/>
      <c r="N160" s="189"/>
      <c r="O160" s="190"/>
      <c r="P160" s="190"/>
      <c r="Q160" s="190"/>
      <c r="R160" s="190"/>
      <c r="S160" s="190"/>
      <c r="T160" s="191"/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T160" s="88" t="s">
        <v>221</v>
      </c>
      <c r="AU160" s="88" t="s">
        <v>82</v>
      </c>
    </row>
    <row r="161" spans="1:65" s="99" customFormat="1" ht="21.75" customHeight="1" x14ac:dyDescent="0.2">
      <c r="A161" s="96"/>
      <c r="B161" s="97"/>
      <c r="C161" s="173" t="s">
        <v>224</v>
      </c>
      <c r="D161" s="173" t="s">
        <v>125</v>
      </c>
      <c r="E161" s="174" t="s">
        <v>2535</v>
      </c>
      <c r="F161" s="175" t="s">
        <v>2536</v>
      </c>
      <c r="G161" s="176" t="s">
        <v>128</v>
      </c>
      <c r="H161" s="177">
        <v>246.5</v>
      </c>
      <c r="I161" s="86">
        <v>0</v>
      </c>
      <c r="J161" s="178">
        <f>ROUND(I161*H161,2)</f>
        <v>0</v>
      </c>
      <c r="K161" s="179"/>
      <c r="L161" s="97"/>
      <c r="M161" s="180" t="s">
        <v>1</v>
      </c>
      <c r="N161" s="181" t="s">
        <v>37</v>
      </c>
      <c r="O161" s="182">
        <v>1.9E-2</v>
      </c>
      <c r="P161" s="182">
        <f>O161*H161</f>
        <v>4.6834999999999996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  <c r="AR161" s="184" t="s">
        <v>129</v>
      </c>
      <c r="AT161" s="184" t="s">
        <v>125</v>
      </c>
      <c r="AU161" s="184" t="s">
        <v>82</v>
      </c>
      <c r="AY161" s="88" t="s">
        <v>124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88" t="s">
        <v>80</v>
      </c>
      <c r="BK161" s="185">
        <f>ROUND(I161*H161,2)</f>
        <v>0</v>
      </c>
      <c r="BL161" s="88" t="s">
        <v>129</v>
      </c>
      <c r="BM161" s="184" t="s">
        <v>2537</v>
      </c>
    </row>
    <row r="162" spans="1:65" s="192" customFormat="1" x14ac:dyDescent="0.2">
      <c r="B162" s="193"/>
      <c r="D162" s="186" t="s">
        <v>131</v>
      </c>
      <c r="E162" s="194" t="s">
        <v>1</v>
      </c>
      <c r="F162" s="195" t="s">
        <v>2538</v>
      </c>
      <c r="H162" s="196">
        <v>246.5</v>
      </c>
      <c r="L162" s="193"/>
      <c r="M162" s="197"/>
      <c r="N162" s="198"/>
      <c r="O162" s="198"/>
      <c r="P162" s="198"/>
      <c r="Q162" s="198"/>
      <c r="R162" s="198"/>
      <c r="S162" s="198"/>
      <c r="T162" s="199"/>
      <c r="AT162" s="194" t="s">
        <v>131</v>
      </c>
      <c r="AU162" s="194" t="s">
        <v>82</v>
      </c>
      <c r="AV162" s="192" t="s">
        <v>82</v>
      </c>
      <c r="AW162" s="192" t="s">
        <v>28</v>
      </c>
      <c r="AX162" s="192" t="s">
        <v>80</v>
      </c>
      <c r="AY162" s="194" t="s">
        <v>124</v>
      </c>
    </row>
    <row r="163" spans="1:65" s="99" customFormat="1" ht="21.75" customHeight="1" x14ac:dyDescent="0.2">
      <c r="A163" s="96"/>
      <c r="B163" s="97"/>
      <c r="C163" s="173" t="s">
        <v>230</v>
      </c>
      <c r="D163" s="173" t="s">
        <v>125</v>
      </c>
      <c r="E163" s="174" t="s">
        <v>2539</v>
      </c>
      <c r="F163" s="175" t="s">
        <v>2540</v>
      </c>
      <c r="G163" s="176" t="s">
        <v>128</v>
      </c>
      <c r="H163" s="177">
        <v>17.41</v>
      </c>
      <c r="I163" s="86">
        <v>0</v>
      </c>
      <c r="J163" s="178">
        <f>ROUND(I163*H163,2)</f>
        <v>0</v>
      </c>
      <c r="K163" s="179"/>
      <c r="L163" s="97"/>
      <c r="M163" s="180" t="s">
        <v>1</v>
      </c>
      <c r="N163" s="181" t="s">
        <v>37</v>
      </c>
      <c r="O163" s="182">
        <v>1.7000000000000001E-2</v>
      </c>
      <c r="P163" s="182">
        <f>O163*H163</f>
        <v>0.29597000000000001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96"/>
      <c r="V163" s="96"/>
      <c r="W163" s="96"/>
      <c r="X163" s="96"/>
      <c r="Y163" s="96"/>
      <c r="Z163" s="96"/>
      <c r="AA163" s="96"/>
      <c r="AB163" s="96"/>
      <c r="AC163" s="96"/>
      <c r="AD163" s="96"/>
      <c r="AE163" s="96"/>
      <c r="AR163" s="184" t="s">
        <v>129</v>
      </c>
      <c r="AT163" s="184" t="s">
        <v>125</v>
      </c>
      <c r="AU163" s="184" t="s">
        <v>82</v>
      </c>
      <c r="AY163" s="88" t="s">
        <v>124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88" t="s">
        <v>80</v>
      </c>
      <c r="BK163" s="185">
        <f>ROUND(I163*H163,2)</f>
        <v>0</v>
      </c>
      <c r="BL163" s="88" t="s">
        <v>129</v>
      </c>
      <c r="BM163" s="184" t="s">
        <v>2541</v>
      </c>
    </row>
    <row r="164" spans="1:65" s="192" customFormat="1" x14ac:dyDescent="0.2">
      <c r="B164" s="193"/>
      <c r="D164" s="186" t="s">
        <v>131</v>
      </c>
      <c r="E164" s="194" t="s">
        <v>1</v>
      </c>
      <c r="F164" s="195" t="s">
        <v>2542</v>
      </c>
      <c r="H164" s="196">
        <v>17.41</v>
      </c>
      <c r="L164" s="193"/>
      <c r="M164" s="197"/>
      <c r="N164" s="198"/>
      <c r="O164" s="198"/>
      <c r="P164" s="198"/>
      <c r="Q164" s="198"/>
      <c r="R164" s="198"/>
      <c r="S164" s="198"/>
      <c r="T164" s="199"/>
      <c r="AT164" s="194" t="s">
        <v>131</v>
      </c>
      <c r="AU164" s="194" t="s">
        <v>82</v>
      </c>
      <c r="AV164" s="192" t="s">
        <v>82</v>
      </c>
      <c r="AW164" s="192" t="s">
        <v>28</v>
      </c>
      <c r="AX164" s="192" t="s">
        <v>80</v>
      </c>
      <c r="AY164" s="194" t="s">
        <v>124</v>
      </c>
    </row>
    <row r="165" spans="1:65" s="99" customFormat="1" ht="16.5" customHeight="1" x14ac:dyDescent="0.2">
      <c r="A165" s="96"/>
      <c r="B165" s="97"/>
      <c r="C165" s="218" t="s">
        <v>240</v>
      </c>
      <c r="D165" s="218" t="s">
        <v>467</v>
      </c>
      <c r="E165" s="219" t="s">
        <v>2543</v>
      </c>
      <c r="F165" s="220" t="s">
        <v>2544</v>
      </c>
      <c r="G165" s="221" t="s">
        <v>730</v>
      </c>
      <c r="H165" s="222">
        <v>54.523000000000003</v>
      </c>
      <c r="I165" s="231">
        <v>0</v>
      </c>
      <c r="J165" s="223">
        <f>ROUND(I165*H165,2)</f>
        <v>0</v>
      </c>
      <c r="K165" s="224"/>
      <c r="L165" s="225"/>
      <c r="M165" s="226" t="s">
        <v>1</v>
      </c>
      <c r="N165" s="227" t="s">
        <v>37</v>
      </c>
      <c r="O165" s="182">
        <v>0</v>
      </c>
      <c r="P165" s="182">
        <f>O165*H165</f>
        <v>0</v>
      </c>
      <c r="Q165" s="182">
        <v>1</v>
      </c>
      <c r="R165" s="182">
        <f>Q165*H165</f>
        <v>54.523000000000003</v>
      </c>
      <c r="S165" s="182">
        <v>0</v>
      </c>
      <c r="T165" s="183">
        <f>S165*H165</f>
        <v>0</v>
      </c>
      <c r="U165" s="96"/>
      <c r="V165" s="96"/>
      <c r="W165" s="96"/>
      <c r="X165" s="96"/>
      <c r="Y165" s="96"/>
      <c r="Z165" s="96"/>
      <c r="AA165" s="96"/>
      <c r="AB165" s="96"/>
      <c r="AC165" s="96"/>
      <c r="AD165" s="96"/>
      <c r="AE165" s="96"/>
      <c r="AR165" s="184" t="s">
        <v>178</v>
      </c>
      <c r="AT165" s="184" t="s">
        <v>467</v>
      </c>
      <c r="AU165" s="184" t="s">
        <v>82</v>
      </c>
      <c r="AY165" s="88" t="s">
        <v>124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88" t="s">
        <v>80</v>
      </c>
      <c r="BK165" s="185">
        <f>ROUND(I165*H165,2)</f>
        <v>0</v>
      </c>
      <c r="BL165" s="88" t="s">
        <v>129</v>
      </c>
      <c r="BM165" s="184" t="s">
        <v>2545</v>
      </c>
    </row>
    <row r="166" spans="1:65" s="192" customFormat="1" x14ac:dyDescent="0.2">
      <c r="B166" s="193"/>
      <c r="D166" s="186" t="s">
        <v>131</v>
      </c>
      <c r="E166" s="194" t="s">
        <v>1</v>
      </c>
      <c r="F166" s="195" t="s">
        <v>2546</v>
      </c>
      <c r="H166" s="196">
        <v>54.523000000000003</v>
      </c>
      <c r="L166" s="193"/>
      <c r="M166" s="197"/>
      <c r="N166" s="198"/>
      <c r="O166" s="198"/>
      <c r="P166" s="198"/>
      <c r="Q166" s="198"/>
      <c r="R166" s="198"/>
      <c r="S166" s="198"/>
      <c r="T166" s="199"/>
      <c r="AT166" s="194" t="s">
        <v>131</v>
      </c>
      <c r="AU166" s="194" t="s">
        <v>82</v>
      </c>
      <c r="AV166" s="192" t="s">
        <v>82</v>
      </c>
      <c r="AW166" s="192" t="s">
        <v>28</v>
      </c>
      <c r="AX166" s="192" t="s">
        <v>80</v>
      </c>
      <c r="AY166" s="194" t="s">
        <v>124</v>
      </c>
    </row>
    <row r="167" spans="1:65" s="99" customFormat="1" ht="16.5" customHeight="1" x14ac:dyDescent="0.2">
      <c r="A167" s="96"/>
      <c r="B167" s="97"/>
      <c r="C167" s="218" t="s">
        <v>248</v>
      </c>
      <c r="D167" s="218" t="s">
        <v>467</v>
      </c>
      <c r="E167" s="219" t="s">
        <v>2392</v>
      </c>
      <c r="F167" s="220" t="s">
        <v>2393</v>
      </c>
      <c r="G167" s="221" t="s">
        <v>730</v>
      </c>
      <c r="H167" s="222">
        <v>49.3</v>
      </c>
      <c r="I167" s="231">
        <v>0</v>
      </c>
      <c r="J167" s="223">
        <f>ROUND(I167*H167,2)</f>
        <v>0</v>
      </c>
      <c r="K167" s="224"/>
      <c r="L167" s="225"/>
      <c r="M167" s="226" t="s">
        <v>1</v>
      </c>
      <c r="N167" s="227" t="s">
        <v>37</v>
      </c>
      <c r="O167" s="182">
        <v>0</v>
      </c>
      <c r="P167" s="182">
        <f>O167*H167</f>
        <v>0</v>
      </c>
      <c r="Q167" s="182">
        <v>1</v>
      </c>
      <c r="R167" s="182">
        <f>Q167*H167</f>
        <v>49.3</v>
      </c>
      <c r="S167" s="182">
        <v>0</v>
      </c>
      <c r="T167" s="183">
        <f>S167*H167</f>
        <v>0</v>
      </c>
      <c r="U167" s="96"/>
      <c r="V167" s="96"/>
      <c r="W167" s="96"/>
      <c r="X167" s="96"/>
      <c r="Y167" s="96"/>
      <c r="Z167" s="96"/>
      <c r="AA167" s="96"/>
      <c r="AB167" s="96"/>
      <c r="AC167" s="96"/>
      <c r="AD167" s="96"/>
      <c r="AE167" s="96"/>
      <c r="AR167" s="184" t="s">
        <v>178</v>
      </c>
      <c r="AT167" s="184" t="s">
        <v>467</v>
      </c>
      <c r="AU167" s="184" t="s">
        <v>82</v>
      </c>
      <c r="AY167" s="88" t="s">
        <v>124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88" t="s">
        <v>80</v>
      </c>
      <c r="BK167" s="185">
        <f>ROUND(I167*H167,2)</f>
        <v>0</v>
      </c>
      <c r="BL167" s="88" t="s">
        <v>129</v>
      </c>
      <c r="BM167" s="184" t="s">
        <v>2547</v>
      </c>
    </row>
    <row r="168" spans="1:65" s="192" customFormat="1" x14ac:dyDescent="0.2">
      <c r="B168" s="193"/>
      <c r="D168" s="186" t="s">
        <v>131</v>
      </c>
      <c r="E168" s="194" t="s">
        <v>1</v>
      </c>
      <c r="F168" s="195" t="s">
        <v>2548</v>
      </c>
      <c r="H168" s="196">
        <v>49.3</v>
      </c>
      <c r="L168" s="193"/>
      <c r="M168" s="197"/>
      <c r="N168" s="198"/>
      <c r="O168" s="198"/>
      <c r="P168" s="198"/>
      <c r="Q168" s="198"/>
      <c r="R168" s="198"/>
      <c r="S168" s="198"/>
      <c r="T168" s="199"/>
      <c r="AT168" s="194" t="s">
        <v>131</v>
      </c>
      <c r="AU168" s="194" t="s">
        <v>82</v>
      </c>
      <c r="AV168" s="192" t="s">
        <v>82</v>
      </c>
      <c r="AW168" s="192" t="s">
        <v>28</v>
      </c>
      <c r="AX168" s="192" t="s">
        <v>80</v>
      </c>
      <c r="AY168" s="194" t="s">
        <v>124</v>
      </c>
    </row>
    <row r="169" spans="1:65" s="99" customFormat="1" ht="21.75" customHeight="1" x14ac:dyDescent="0.2">
      <c r="A169" s="96"/>
      <c r="B169" s="97"/>
      <c r="C169" s="173" t="s">
        <v>7</v>
      </c>
      <c r="D169" s="173" t="s">
        <v>125</v>
      </c>
      <c r="E169" s="174" t="s">
        <v>1307</v>
      </c>
      <c r="F169" s="175" t="s">
        <v>1308</v>
      </c>
      <c r="G169" s="176" t="s">
        <v>128</v>
      </c>
      <c r="H169" s="177">
        <v>200.19</v>
      </c>
      <c r="I169" s="86">
        <v>0</v>
      </c>
      <c r="J169" s="178">
        <f>ROUND(I169*H169,2)</f>
        <v>0</v>
      </c>
      <c r="K169" s="179"/>
      <c r="L169" s="97"/>
      <c r="M169" s="180" t="s">
        <v>1</v>
      </c>
      <c r="N169" s="181" t="s">
        <v>37</v>
      </c>
      <c r="O169" s="182">
        <v>3.3000000000000002E-2</v>
      </c>
      <c r="P169" s="182">
        <f>O169*H169</f>
        <v>6.6062700000000003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R169" s="184" t="s">
        <v>129</v>
      </c>
      <c r="AT169" s="184" t="s">
        <v>125</v>
      </c>
      <c r="AU169" s="184" t="s">
        <v>82</v>
      </c>
      <c r="AY169" s="88" t="s">
        <v>124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88" t="s">
        <v>80</v>
      </c>
      <c r="BK169" s="185">
        <f>ROUND(I169*H169,2)</f>
        <v>0</v>
      </c>
      <c r="BL169" s="88" t="s">
        <v>129</v>
      </c>
      <c r="BM169" s="184" t="s">
        <v>2549</v>
      </c>
    </row>
    <row r="170" spans="1:65" s="192" customFormat="1" x14ac:dyDescent="0.2">
      <c r="B170" s="193"/>
      <c r="D170" s="186" t="s">
        <v>131</v>
      </c>
      <c r="E170" s="194" t="s">
        <v>1</v>
      </c>
      <c r="F170" s="195" t="s">
        <v>2550</v>
      </c>
      <c r="H170" s="196">
        <v>200.19</v>
      </c>
      <c r="L170" s="193"/>
      <c r="M170" s="197"/>
      <c r="N170" s="198"/>
      <c r="O170" s="198"/>
      <c r="P170" s="198"/>
      <c r="Q170" s="198"/>
      <c r="R170" s="198"/>
      <c r="S170" s="198"/>
      <c r="T170" s="199"/>
      <c r="AT170" s="194" t="s">
        <v>131</v>
      </c>
      <c r="AU170" s="194" t="s">
        <v>82</v>
      </c>
      <c r="AV170" s="192" t="s">
        <v>82</v>
      </c>
      <c r="AW170" s="192" t="s">
        <v>28</v>
      </c>
      <c r="AX170" s="192" t="s">
        <v>80</v>
      </c>
      <c r="AY170" s="194" t="s">
        <v>124</v>
      </c>
    </row>
    <row r="171" spans="1:65" s="99" customFormat="1" ht="21.75" customHeight="1" x14ac:dyDescent="0.2">
      <c r="A171" s="96"/>
      <c r="B171" s="97"/>
      <c r="C171" s="173" t="s">
        <v>261</v>
      </c>
      <c r="D171" s="173" t="s">
        <v>125</v>
      </c>
      <c r="E171" s="174" t="s">
        <v>1302</v>
      </c>
      <c r="F171" s="175" t="s">
        <v>1303</v>
      </c>
      <c r="G171" s="176" t="s">
        <v>128</v>
      </c>
      <c r="H171" s="177">
        <v>200.19</v>
      </c>
      <c r="I171" s="86">
        <v>0</v>
      </c>
      <c r="J171" s="178">
        <f>ROUND(I171*H171,2)</f>
        <v>0</v>
      </c>
      <c r="K171" s="179"/>
      <c r="L171" s="97"/>
      <c r="M171" s="180" t="s">
        <v>1</v>
      </c>
      <c r="N171" s="181" t="s">
        <v>37</v>
      </c>
      <c r="O171" s="182">
        <v>2.5000000000000001E-2</v>
      </c>
      <c r="P171" s="182">
        <f>O171*H171</f>
        <v>5.0047500000000005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96"/>
      <c r="V171" s="96"/>
      <c r="W171" s="96"/>
      <c r="X171" s="96"/>
      <c r="Y171" s="96"/>
      <c r="Z171" s="96"/>
      <c r="AA171" s="96"/>
      <c r="AB171" s="96"/>
      <c r="AC171" s="96"/>
      <c r="AD171" s="96"/>
      <c r="AE171" s="96"/>
      <c r="AR171" s="184" t="s">
        <v>129</v>
      </c>
      <c r="AT171" s="184" t="s">
        <v>125</v>
      </c>
      <c r="AU171" s="184" t="s">
        <v>82</v>
      </c>
      <c r="AY171" s="88" t="s">
        <v>124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88" t="s">
        <v>80</v>
      </c>
      <c r="BK171" s="185">
        <f>ROUND(I171*H171,2)</f>
        <v>0</v>
      </c>
      <c r="BL171" s="88" t="s">
        <v>129</v>
      </c>
      <c r="BM171" s="184" t="s">
        <v>2551</v>
      </c>
    </row>
    <row r="172" spans="1:65" s="192" customFormat="1" x14ac:dyDescent="0.2">
      <c r="B172" s="193"/>
      <c r="D172" s="186" t="s">
        <v>131</v>
      </c>
      <c r="E172" s="194" t="s">
        <v>1</v>
      </c>
      <c r="F172" s="195" t="s">
        <v>2550</v>
      </c>
      <c r="H172" s="196">
        <v>200.19</v>
      </c>
      <c r="L172" s="193"/>
      <c r="M172" s="197"/>
      <c r="N172" s="198"/>
      <c r="O172" s="198"/>
      <c r="P172" s="198"/>
      <c r="Q172" s="198"/>
      <c r="R172" s="198"/>
      <c r="S172" s="198"/>
      <c r="T172" s="199"/>
      <c r="AT172" s="194" t="s">
        <v>131</v>
      </c>
      <c r="AU172" s="194" t="s">
        <v>82</v>
      </c>
      <c r="AV172" s="192" t="s">
        <v>82</v>
      </c>
      <c r="AW172" s="192" t="s">
        <v>28</v>
      </c>
      <c r="AX172" s="192" t="s">
        <v>80</v>
      </c>
      <c r="AY172" s="194" t="s">
        <v>124</v>
      </c>
    </row>
    <row r="173" spans="1:65" s="99" customFormat="1" ht="21.75" customHeight="1" x14ac:dyDescent="0.2">
      <c r="A173" s="96"/>
      <c r="B173" s="97"/>
      <c r="C173" s="173" t="s">
        <v>187</v>
      </c>
      <c r="D173" s="173" t="s">
        <v>125</v>
      </c>
      <c r="E173" s="174" t="s">
        <v>1337</v>
      </c>
      <c r="F173" s="175" t="s">
        <v>2552</v>
      </c>
      <c r="G173" s="176" t="s">
        <v>128</v>
      </c>
      <c r="H173" s="177">
        <v>11.15</v>
      </c>
      <c r="I173" s="86">
        <v>0</v>
      </c>
      <c r="J173" s="178">
        <f>ROUND(I173*H173,2)</f>
        <v>0</v>
      </c>
      <c r="K173" s="179"/>
      <c r="L173" s="97"/>
      <c r="M173" s="180" t="s">
        <v>1</v>
      </c>
      <c r="N173" s="181" t="s">
        <v>37</v>
      </c>
      <c r="O173" s="182">
        <v>1.3740000000000001</v>
      </c>
      <c r="P173" s="182">
        <f>O173*H173</f>
        <v>15.320100000000002</v>
      </c>
      <c r="Q173" s="182">
        <v>0.16700000000000001</v>
      </c>
      <c r="R173" s="182">
        <f>Q173*H173</f>
        <v>1.8620500000000002</v>
      </c>
      <c r="S173" s="182">
        <v>0</v>
      </c>
      <c r="T173" s="183">
        <f>S173*H173</f>
        <v>0</v>
      </c>
      <c r="U173" s="96"/>
      <c r="V173" s="96"/>
      <c r="W173" s="96"/>
      <c r="X173" s="96"/>
      <c r="Y173" s="96"/>
      <c r="Z173" s="96"/>
      <c r="AA173" s="96"/>
      <c r="AB173" s="96"/>
      <c r="AC173" s="96"/>
      <c r="AD173" s="96"/>
      <c r="AE173" s="96"/>
      <c r="AR173" s="184" t="s">
        <v>129</v>
      </c>
      <c r="AT173" s="184" t="s">
        <v>125</v>
      </c>
      <c r="AU173" s="184" t="s">
        <v>82</v>
      </c>
      <c r="AY173" s="88" t="s">
        <v>124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88" t="s">
        <v>80</v>
      </c>
      <c r="BK173" s="185">
        <f>ROUND(I173*H173,2)</f>
        <v>0</v>
      </c>
      <c r="BL173" s="88" t="s">
        <v>129</v>
      </c>
      <c r="BM173" s="184" t="s">
        <v>2553</v>
      </c>
    </row>
    <row r="174" spans="1:65" s="192" customFormat="1" x14ac:dyDescent="0.2">
      <c r="B174" s="193"/>
      <c r="D174" s="186" t="s">
        <v>131</v>
      </c>
      <c r="E174" s="194" t="s">
        <v>1</v>
      </c>
      <c r="F174" s="195" t="s">
        <v>2554</v>
      </c>
      <c r="H174" s="196">
        <v>11.15</v>
      </c>
      <c r="L174" s="193"/>
      <c r="M174" s="197"/>
      <c r="N174" s="198"/>
      <c r="O174" s="198"/>
      <c r="P174" s="198"/>
      <c r="Q174" s="198"/>
      <c r="R174" s="198"/>
      <c r="S174" s="198"/>
      <c r="T174" s="199"/>
      <c r="AT174" s="194" t="s">
        <v>131</v>
      </c>
      <c r="AU174" s="194" t="s">
        <v>82</v>
      </c>
      <c r="AV174" s="192" t="s">
        <v>82</v>
      </c>
      <c r="AW174" s="192" t="s">
        <v>28</v>
      </c>
      <c r="AX174" s="192" t="s">
        <v>80</v>
      </c>
      <c r="AY174" s="194" t="s">
        <v>124</v>
      </c>
    </row>
    <row r="175" spans="1:65" s="99" customFormat="1" ht="21.75" customHeight="1" x14ac:dyDescent="0.2">
      <c r="A175" s="96"/>
      <c r="B175" s="97"/>
      <c r="C175" s="173" t="s">
        <v>275</v>
      </c>
      <c r="D175" s="173" t="s">
        <v>125</v>
      </c>
      <c r="E175" s="174" t="s">
        <v>2421</v>
      </c>
      <c r="F175" s="175" t="s">
        <v>2422</v>
      </c>
      <c r="G175" s="176" t="s">
        <v>128</v>
      </c>
      <c r="H175" s="177">
        <v>3</v>
      </c>
      <c r="I175" s="86">
        <v>0</v>
      </c>
      <c r="J175" s="178">
        <f>ROUND(I175*H175,2)</f>
        <v>0</v>
      </c>
      <c r="K175" s="179"/>
      <c r="L175" s="97"/>
      <c r="M175" s="180" t="s">
        <v>1</v>
      </c>
      <c r="N175" s="181" t="s">
        <v>37</v>
      </c>
      <c r="O175" s="182">
        <v>1.3740000000000001</v>
      </c>
      <c r="P175" s="182">
        <f>O175*H175</f>
        <v>4.1219999999999999</v>
      </c>
      <c r="Q175" s="182">
        <v>0.16700000000000001</v>
      </c>
      <c r="R175" s="182">
        <f>Q175*H175</f>
        <v>0.501</v>
      </c>
      <c r="S175" s="182">
        <v>0</v>
      </c>
      <c r="T175" s="183">
        <f>S175*H175</f>
        <v>0</v>
      </c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R175" s="184" t="s">
        <v>129</v>
      </c>
      <c r="AT175" s="184" t="s">
        <v>125</v>
      </c>
      <c r="AU175" s="184" t="s">
        <v>82</v>
      </c>
      <c r="AY175" s="88" t="s">
        <v>124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88" t="s">
        <v>80</v>
      </c>
      <c r="BK175" s="185">
        <f>ROUND(I175*H175,2)</f>
        <v>0</v>
      </c>
      <c r="BL175" s="88" t="s">
        <v>129</v>
      </c>
      <c r="BM175" s="184" t="s">
        <v>2555</v>
      </c>
    </row>
    <row r="176" spans="1:65" s="192" customFormat="1" x14ac:dyDescent="0.2">
      <c r="B176" s="193"/>
      <c r="D176" s="186" t="s">
        <v>131</v>
      </c>
      <c r="E176" s="194" t="s">
        <v>1</v>
      </c>
      <c r="F176" s="195" t="s">
        <v>148</v>
      </c>
      <c r="H176" s="196">
        <v>3</v>
      </c>
      <c r="L176" s="193"/>
      <c r="M176" s="197"/>
      <c r="N176" s="198"/>
      <c r="O176" s="198"/>
      <c r="P176" s="198"/>
      <c r="Q176" s="198"/>
      <c r="R176" s="198"/>
      <c r="S176" s="198"/>
      <c r="T176" s="199"/>
      <c r="AT176" s="194" t="s">
        <v>131</v>
      </c>
      <c r="AU176" s="194" t="s">
        <v>82</v>
      </c>
      <c r="AV176" s="192" t="s">
        <v>82</v>
      </c>
      <c r="AW176" s="192" t="s">
        <v>28</v>
      </c>
      <c r="AX176" s="192" t="s">
        <v>80</v>
      </c>
      <c r="AY176" s="194" t="s">
        <v>124</v>
      </c>
    </row>
    <row r="177" spans="1:65" s="99" customFormat="1" ht="16.5" customHeight="1" x14ac:dyDescent="0.2">
      <c r="A177" s="96"/>
      <c r="B177" s="97"/>
      <c r="C177" s="218" t="s">
        <v>285</v>
      </c>
      <c r="D177" s="218" t="s">
        <v>467</v>
      </c>
      <c r="E177" s="219" t="s">
        <v>2556</v>
      </c>
      <c r="F177" s="220" t="s">
        <v>2557</v>
      </c>
      <c r="G177" s="221" t="s">
        <v>128</v>
      </c>
      <c r="H177" s="222">
        <v>3.06</v>
      </c>
      <c r="I177" s="231">
        <v>0</v>
      </c>
      <c r="J177" s="223">
        <f>ROUND(I177*H177,2)</f>
        <v>0</v>
      </c>
      <c r="K177" s="224"/>
      <c r="L177" s="225"/>
      <c r="M177" s="226" t="s">
        <v>1</v>
      </c>
      <c r="N177" s="227" t="s">
        <v>37</v>
      </c>
      <c r="O177" s="182">
        <v>0</v>
      </c>
      <c r="P177" s="182">
        <f>O177*H177</f>
        <v>0</v>
      </c>
      <c r="Q177" s="182">
        <v>0.11799999999999999</v>
      </c>
      <c r="R177" s="182">
        <f>Q177*H177</f>
        <v>0.36108000000000001</v>
      </c>
      <c r="S177" s="182">
        <v>0</v>
      </c>
      <c r="T177" s="183">
        <f>S177*H177</f>
        <v>0</v>
      </c>
      <c r="U177" s="96"/>
      <c r="V177" s="96"/>
      <c r="W177" s="96"/>
      <c r="X177" s="96"/>
      <c r="Y177" s="96"/>
      <c r="Z177" s="96"/>
      <c r="AA177" s="96"/>
      <c r="AB177" s="96"/>
      <c r="AC177" s="96"/>
      <c r="AD177" s="96"/>
      <c r="AE177" s="96"/>
      <c r="AR177" s="184" t="s">
        <v>178</v>
      </c>
      <c r="AT177" s="184" t="s">
        <v>467</v>
      </c>
      <c r="AU177" s="184" t="s">
        <v>82</v>
      </c>
      <c r="AY177" s="88" t="s">
        <v>124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88" t="s">
        <v>80</v>
      </c>
      <c r="BK177" s="185">
        <f>ROUND(I177*H177,2)</f>
        <v>0</v>
      </c>
      <c r="BL177" s="88" t="s">
        <v>129</v>
      </c>
      <c r="BM177" s="184" t="s">
        <v>2558</v>
      </c>
    </row>
    <row r="178" spans="1:65" s="192" customFormat="1" x14ac:dyDescent="0.2">
      <c r="B178" s="193"/>
      <c r="D178" s="186" t="s">
        <v>131</v>
      </c>
      <c r="F178" s="195" t="s">
        <v>2559</v>
      </c>
      <c r="H178" s="196">
        <v>3.06</v>
      </c>
      <c r="L178" s="193"/>
      <c r="M178" s="197"/>
      <c r="N178" s="198"/>
      <c r="O178" s="198"/>
      <c r="P178" s="198"/>
      <c r="Q178" s="198"/>
      <c r="R178" s="198"/>
      <c r="S178" s="198"/>
      <c r="T178" s="199"/>
      <c r="AT178" s="194" t="s">
        <v>131</v>
      </c>
      <c r="AU178" s="194" t="s">
        <v>82</v>
      </c>
      <c r="AV178" s="192" t="s">
        <v>82</v>
      </c>
      <c r="AW178" s="192" t="s">
        <v>3</v>
      </c>
      <c r="AX178" s="192" t="s">
        <v>80</v>
      </c>
      <c r="AY178" s="194" t="s">
        <v>124</v>
      </c>
    </row>
    <row r="179" spans="1:65" s="99" customFormat="1" ht="21.75" customHeight="1" x14ac:dyDescent="0.2">
      <c r="A179" s="96"/>
      <c r="B179" s="97"/>
      <c r="C179" s="173" t="s">
        <v>293</v>
      </c>
      <c r="D179" s="173" t="s">
        <v>125</v>
      </c>
      <c r="E179" s="174" t="s">
        <v>1348</v>
      </c>
      <c r="F179" s="175" t="s">
        <v>1349</v>
      </c>
      <c r="G179" s="176" t="s">
        <v>128</v>
      </c>
      <c r="H179" s="177">
        <v>157.55000000000001</v>
      </c>
      <c r="I179" s="86">
        <v>0</v>
      </c>
      <c r="J179" s="178">
        <f>ROUND(I179*H179,2)</f>
        <v>0</v>
      </c>
      <c r="K179" s="179"/>
      <c r="L179" s="97"/>
      <c r="M179" s="180" t="s">
        <v>1</v>
      </c>
      <c r="N179" s="181" t="s">
        <v>37</v>
      </c>
      <c r="O179" s="182">
        <v>1.1060000000000001</v>
      </c>
      <c r="P179" s="182">
        <f>O179*H179</f>
        <v>174.25030000000004</v>
      </c>
      <c r="Q179" s="182">
        <v>0.1837</v>
      </c>
      <c r="R179" s="182">
        <f>Q179*H179</f>
        <v>28.941935000000001</v>
      </c>
      <c r="S179" s="182">
        <v>0</v>
      </c>
      <c r="T179" s="183">
        <f>S179*H179</f>
        <v>0</v>
      </c>
      <c r="U179" s="96"/>
      <c r="V179" s="96"/>
      <c r="W179" s="96"/>
      <c r="X179" s="96"/>
      <c r="Y179" s="96"/>
      <c r="Z179" s="96"/>
      <c r="AA179" s="96"/>
      <c r="AB179" s="96"/>
      <c r="AC179" s="96"/>
      <c r="AD179" s="96"/>
      <c r="AE179" s="96"/>
      <c r="AR179" s="184" t="s">
        <v>129</v>
      </c>
      <c r="AT179" s="184" t="s">
        <v>125</v>
      </c>
      <c r="AU179" s="184" t="s">
        <v>82</v>
      </c>
      <c r="AY179" s="88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88" t="s">
        <v>80</v>
      </c>
      <c r="BK179" s="185">
        <f>ROUND(I179*H179,2)</f>
        <v>0</v>
      </c>
      <c r="BL179" s="88" t="s">
        <v>129</v>
      </c>
      <c r="BM179" s="184" t="s">
        <v>2560</v>
      </c>
    </row>
    <row r="180" spans="1:65" s="192" customFormat="1" x14ac:dyDescent="0.2">
      <c r="B180" s="193"/>
      <c r="D180" s="186" t="s">
        <v>131</v>
      </c>
      <c r="E180" s="194" t="s">
        <v>1</v>
      </c>
      <c r="F180" s="195" t="s">
        <v>2561</v>
      </c>
      <c r="H180" s="196">
        <v>157.55000000000001</v>
      </c>
      <c r="L180" s="193"/>
      <c r="M180" s="197"/>
      <c r="N180" s="198"/>
      <c r="O180" s="198"/>
      <c r="P180" s="198"/>
      <c r="Q180" s="198"/>
      <c r="R180" s="198"/>
      <c r="S180" s="198"/>
      <c r="T180" s="199"/>
      <c r="AT180" s="194" t="s">
        <v>131</v>
      </c>
      <c r="AU180" s="194" t="s">
        <v>82</v>
      </c>
      <c r="AV180" s="192" t="s">
        <v>82</v>
      </c>
      <c r="AW180" s="192" t="s">
        <v>28</v>
      </c>
      <c r="AX180" s="192" t="s">
        <v>80</v>
      </c>
      <c r="AY180" s="194" t="s">
        <v>124</v>
      </c>
    </row>
    <row r="181" spans="1:65" s="99" customFormat="1" ht="16.5" customHeight="1" x14ac:dyDescent="0.2">
      <c r="A181" s="96"/>
      <c r="B181" s="97"/>
      <c r="C181" s="218" t="s">
        <v>302</v>
      </c>
      <c r="D181" s="218" t="s">
        <v>467</v>
      </c>
      <c r="E181" s="219" t="s">
        <v>1353</v>
      </c>
      <c r="F181" s="220" t="s">
        <v>1354</v>
      </c>
      <c r="G181" s="221" t="s">
        <v>128</v>
      </c>
      <c r="H181" s="222">
        <v>160.70099999999999</v>
      </c>
      <c r="I181" s="231">
        <v>0</v>
      </c>
      <c r="J181" s="223">
        <f>ROUND(I181*H181,2)</f>
        <v>0</v>
      </c>
      <c r="K181" s="224"/>
      <c r="L181" s="225"/>
      <c r="M181" s="226" t="s">
        <v>1</v>
      </c>
      <c r="N181" s="227" t="s">
        <v>37</v>
      </c>
      <c r="O181" s="182">
        <v>0</v>
      </c>
      <c r="P181" s="182">
        <f>O181*H181</f>
        <v>0</v>
      </c>
      <c r="Q181" s="182">
        <v>0.222</v>
      </c>
      <c r="R181" s="182">
        <f>Q181*H181</f>
        <v>35.675621999999997</v>
      </c>
      <c r="S181" s="182">
        <v>0</v>
      </c>
      <c r="T181" s="183">
        <f>S181*H181</f>
        <v>0</v>
      </c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R181" s="184" t="s">
        <v>178</v>
      </c>
      <c r="AT181" s="184" t="s">
        <v>467</v>
      </c>
      <c r="AU181" s="184" t="s">
        <v>82</v>
      </c>
      <c r="AY181" s="88" t="s">
        <v>124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88" t="s">
        <v>80</v>
      </c>
      <c r="BK181" s="185">
        <f>ROUND(I181*H181,2)</f>
        <v>0</v>
      </c>
      <c r="BL181" s="88" t="s">
        <v>129</v>
      </c>
      <c r="BM181" s="184" t="s">
        <v>2562</v>
      </c>
    </row>
    <row r="182" spans="1:65" s="192" customFormat="1" x14ac:dyDescent="0.2">
      <c r="B182" s="193"/>
      <c r="D182" s="186" t="s">
        <v>131</v>
      </c>
      <c r="F182" s="195" t="s">
        <v>2563</v>
      </c>
      <c r="H182" s="196">
        <v>160.70099999999999</v>
      </c>
      <c r="L182" s="193"/>
      <c r="M182" s="197"/>
      <c r="N182" s="198"/>
      <c r="O182" s="198"/>
      <c r="P182" s="198"/>
      <c r="Q182" s="198"/>
      <c r="R182" s="198"/>
      <c r="S182" s="198"/>
      <c r="T182" s="199"/>
      <c r="AT182" s="194" t="s">
        <v>131</v>
      </c>
      <c r="AU182" s="194" t="s">
        <v>82</v>
      </c>
      <c r="AV182" s="192" t="s">
        <v>82</v>
      </c>
      <c r="AW182" s="192" t="s">
        <v>3</v>
      </c>
      <c r="AX182" s="192" t="s">
        <v>80</v>
      </c>
      <c r="AY182" s="194" t="s">
        <v>124</v>
      </c>
    </row>
    <row r="183" spans="1:65" s="99" customFormat="1" ht="33" customHeight="1" x14ac:dyDescent="0.2">
      <c r="A183" s="96"/>
      <c r="B183" s="97"/>
      <c r="C183" s="173" t="s">
        <v>311</v>
      </c>
      <c r="D183" s="173" t="s">
        <v>125</v>
      </c>
      <c r="E183" s="174" t="s">
        <v>1358</v>
      </c>
      <c r="F183" s="175" t="s">
        <v>1359</v>
      </c>
      <c r="G183" s="176" t="s">
        <v>128</v>
      </c>
      <c r="H183" s="177">
        <v>114.2</v>
      </c>
      <c r="I183" s="86">
        <v>0</v>
      </c>
      <c r="J183" s="178">
        <f>ROUND(I183*H183,2)</f>
        <v>0</v>
      </c>
      <c r="K183" s="179"/>
      <c r="L183" s="97"/>
      <c r="M183" s="180" t="s">
        <v>1</v>
      </c>
      <c r="N183" s="181" t="s">
        <v>37</v>
      </c>
      <c r="O183" s="182">
        <v>0.64</v>
      </c>
      <c r="P183" s="182">
        <f>O183*H183</f>
        <v>73.088000000000008</v>
      </c>
      <c r="Q183" s="182">
        <v>8.8800000000000004E-2</v>
      </c>
      <c r="R183" s="182">
        <f>Q183*H183</f>
        <v>10.140960000000002</v>
      </c>
      <c r="S183" s="182">
        <v>0</v>
      </c>
      <c r="T183" s="183">
        <f>S183*H183</f>
        <v>0</v>
      </c>
      <c r="U183" s="96"/>
      <c r="V183" s="96"/>
      <c r="W183" s="96"/>
      <c r="X183" s="96"/>
      <c r="Y183" s="96"/>
      <c r="Z183" s="96"/>
      <c r="AA183" s="96"/>
      <c r="AB183" s="96"/>
      <c r="AC183" s="96"/>
      <c r="AD183" s="96"/>
      <c r="AE183" s="96"/>
      <c r="AR183" s="184" t="s">
        <v>129</v>
      </c>
      <c r="AT183" s="184" t="s">
        <v>125</v>
      </c>
      <c r="AU183" s="184" t="s">
        <v>82</v>
      </c>
      <c r="AY183" s="88" t="s">
        <v>124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88" t="s">
        <v>80</v>
      </c>
      <c r="BK183" s="185">
        <f>ROUND(I183*H183,2)</f>
        <v>0</v>
      </c>
      <c r="BL183" s="88" t="s">
        <v>129</v>
      </c>
      <c r="BM183" s="184" t="s">
        <v>2564</v>
      </c>
    </row>
    <row r="184" spans="1:65" s="192" customFormat="1" x14ac:dyDescent="0.2">
      <c r="B184" s="193"/>
      <c r="D184" s="186" t="s">
        <v>131</v>
      </c>
      <c r="E184" s="194" t="s">
        <v>1</v>
      </c>
      <c r="F184" s="195" t="s">
        <v>2565</v>
      </c>
      <c r="H184" s="196">
        <v>114.2</v>
      </c>
      <c r="L184" s="193"/>
      <c r="M184" s="197"/>
      <c r="N184" s="198"/>
      <c r="O184" s="198"/>
      <c r="P184" s="198"/>
      <c r="Q184" s="198"/>
      <c r="R184" s="198"/>
      <c r="S184" s="198"/>
      <c r="T184" s="199"/>
      <c r="AT184" s="194" t="s">
        <v>131</v>
      </c>
      <c r="AU184" s="194" t="s">
        <v>82</v>
      </c>
      <c r="AV184" s="192" t="s">
        <v>82</v>
      </c>
      <c r="AW184" s="192" t="s">
        <v>28</v>
      </c>
      <c r="AX184" s="192" t="s">
        <v>80</v>
      </c>
      <c r="AY184" s="194" t="s">
        <v>124</v>
      </c>
    </row>
    <row r="185" spans="1:65" s="99" customFormat="1" ht="16.5" customHeight="1" x14ac:dyDescent="0.2">
      <c r="A185" s="96"/>
      <c r="B185" s="97"/>
      <c r="C185" s="218" t="s">
        <v>316</v>
      </c>
      <c r="D185" s="218" t="s">
        <v>467</v>
      </c>
      <c r="E185" s="219" t="s">
        <v>1363</v>
      </c>
      <c r="F185" s="220" t="s">
        <v>1364</v>
      </c>
      <c r="G185" s="221" t="s">
        <v>128</v>
      </c>
      <c r="H185" s="222">
        <v>117.626</v>
      </c>
      <c r="I185" s="231">
        <v>0</v>
      </c>
      <c r="J185" s="223">
        <f>ROUND(I185*H185,2)</f>
        <v>0</v>
      </c>
      <c r="K185" s="224"/>
      <c r="L185" s="225"/>
      <c r="M185" s="226" t="s">
        <v>1</v>
      </c>
      <c r="N185" s="227" t="s">
        <v>37</v>
      </c>
      <c r="O185" s="182">
        <v>0</v>
      </c>
      <c r="P185" s="182">
        <f>O185*H185</f>
        <v>0</v>
      </c>
      <c r="Q185" s="182">
        <v>0.21</v>
      </c>
      <c r="R185" s="182">
        <f>Q185*H185</f>
        <v>24.701460000000001</v>
      </c>
      <c r="S185" s="182">
        <v>0</v>
      </c>
      <c r="T185" s="183">
        <f>S185*H185</f>
        <v>0</v>
      </c>
      <c r="U185" s="96"/>
      <c r="V185" s="96"/>
      <c r="W185" s="96"/>
      <c r="X185" s="96"/>
      <c r="Y185" s="96"/>
      <c r="Z185" s="96"/>
      <c r="AA185" s="96"/>
      <c r="AB185" s="96"/>
      <c r="AC185" s="96"/>
      <c r="AD185" s="96"/>
      <c r="AE185" s="96"/>
      <c r="AR185" s="184" t="s">
        <v>178</v>
      </c>
      <c r="AT185" s="184" t="s">
        <v>467</v>
      </c>
      <c r="AU185" s="184" t="s">
        <v>82</v>
      </c>
      <c r="AY185" s="88" t="s">
        <v>124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88" t="s">
        <v>80</v>
      </c>
      <c r="BK185" s="185">
        <f>ROUND(I185*H185,2)</f>
        <v>0</v>
      </c>
      <c r="BL185" s="88" t="s">
        <v>129</v>
      </c>
      <c r="BM185" s="184" t="s">
        <v>2566</v>
      </c>
    </row>
    <row r="186" spans="1:65" s="192" customFormat="1" x14ac:dyDescent="0.2">
      <c r="B186" s="193"/>
      <c r="D186" s="186" t="s">
        <v>131</v>
      </c>
      <c r="F186" s="195" t="s">
        <v>2567</v>
      </c>
      <c r="H186" s="196">
        <v>117.626</v>
      </c>
      <c r="L186" s="193"/>
      <c r="M186" s="197"/>
      <c r="N186" s="198"/>
      <c r="O186" s="198"/>
      <c r="P186" s="198"/>
      <c r="Q186" s="198"/>
      <c r="R186" s="198"/>
      <c r="S186" s="198"/>
      <c r="T186" s="199"/>
      <c r="AT186" s="194" t="s">
        <v>131</v>
      </c>
      <c r="AU186" s="194" t="s">
        <v>82</v>
      </c>
      <c r="AV186" s="192" t="s">
        <v>82</v>
      </c>
      <c r="AW186" s="192" t="s">
        <v>3</v>
      </c>
      <c r="AX186" s="192" t="s">
        <v>80</v>
      </c>
      <c r="AY186" s="194" t="s">
        <v>124</v>
      </c>
    </row>
    <row r="187" spans="1:65" s="99" customFormat="1" ht="21.75" customHeight="1" x14ac:dyDescent="0.2">
      <c r="A187" s="96"/>
      <c r="B187" s="97"/>
      <c r="C187" s="173" t="s">
        <v>323</v>
      </c>
      <c r="D187" s="173" t="s">
        <v>125</v>
      </c>
      <c r="E187" s="174" t="s">
        <v>1183</v>
      </c>
      <c r="F187" s="175" t="s">
        <v>1184</v>
      </c>
      <c r="G187" s="176" t="s">
        <v>181</v>
      </c>
      <c r="H187" s="177">
        <v>242.96</v>
      </c>
      <c r="I187" s="86">
        <v>0</v>
      </c>
      <c r="J187" s="178">
        <f>ROUND(I187*H187,2)</f>
        <v>0</v>
      </c>
      <c r="K187" s="179"/>
      <c r="L187" s="97"/>
      <c r="M187" s="180" t="s">
        <v>1</v>
      </c>
      <c r="N187" s="181" t="s">
        <v>37</v>
      </c>
      <c r="O187" s="182">
        <v>8.4000000000000005E-2</v>
      </c>
      <c r="P187" s="182">
        <f>O187*H187</f>
        <v>20.408640000000002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R187" s="184" t="s">
        <v>129</v>
      </c>
      <c r="AT187" s="184" t="s">
        <v>125</v>
      </c>
      <c r="AU187" s="184" t="s">
        <v>82</v>
      </c>
      <c r="AY187" s="88" t="s">
        <v>124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88" t="s">
        <v>80</v>
      </c>
      <c r="BK187" s="185">
        <f>ROUND(I187*H187,2)</f>
        <v>0</v>
      </c>
      <c r="BL187" s="88" t="s">
        <v>129</v>
      </c>
      <c r="BM187" s="184" t="s">
        <v>2568</v>
      </c>
    </row>
    <row r="188" spans="1:65" s="192" customFormat="1" x14ac:dyDescent="0.2">
      <c r="B188" s="193"/>
      <c r="D188" s="186" t="s">
        <v>131</v>
      </c>
      <c r="E188" s="194" t="s">
        <v>1</v>
      </c>
      <c r="F188" s="195" t="s">
        <v>2569</v>
      </c>
      <c r="H188" s="196">
        <v>242.96</v>
      </c>
      <c r="L188" s="193"/>
      <c r="M188" s="197"/>
      <c r="N188" s="198"/>
      <c r="O188" s="198"/>
      <c r="P188" s="198"/>
      <c r="Q188" s="198"/>
      <c r="R188" s="198"/>
      <c r="S188" s="198"/>
      <c r="T188" s="199"/>
      <c r="AT188" s="194" t="s">
        <v>131</v>
      </c>
      <c r="AU188" s="194" t="s">
        <v>82</v>
      </c>
      <c r="AV188" s="192" t="s">
        <v>82</v>
      </c>
      <c r="AW188" s="192" t="s">
        <v>28</v>
      </c>
      <c r="AX188" s="192" t="s">
        <v>80</v>
      </c>
      <c r="AY188" s="194" t="s">
        <v>124</v>
      </c>
    </row>
    <row r="189" spans="1:65" s="99" customFormat="1" ht="21.75" customHeight="1" x14ac:dyDescent="0.2">
      <c r="A189" s="96"/>
      <c r="B189" s="97"/>
      <c r="C189" s="173" t="s">
        <v>330</v>
      </c>
      <c r="D189" s="173" t="s">
        <v>125</v>
      </c>
      <c r="E189" s="174" t="s">
        <v>2450</v>
      </c>
      <c r="F189" s="175" t="s">
        <v>2451</v>
      </c>
      <c r="G189" s="176" t="s">
        <v>730</v>
      </c>
      <c r="H189" s="177">
        <v>130.38999999999999</v>
      </c>
      <c r="I189" s="86">
        <v>0</v>
      </c>
      <c r="J189" s="178">
        <f>ROUND(I189*H189,2)</f>
        <v>0</v>
      </c>
      <c r="K189" s="179"/>
      <c r="L189" s="97"/>
      <c r="M189" s="180" t="s">
        <v>1</v>
      </c>
      <c r="N189" s="181" t="s">
        <v>37</v>
      </c>
      <c r="O189" s="182">
        <v>0.39700000000000002</v>
      </c>
      <c r="P189" s="182">
        <f>O189*H189</f>
        <v>51.764829999999996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96"/>
      <c r="V189" s="96"/>
      <c r="W189" s="96"/>
      <c r="X189" s="96"/>
      <c r="Y189" s="96"/>
      <c r="Z189" s="96"/>
      <c r="AA189" s="96"/>
      <c r="AB189" s="96"/>
      <c r="AC189" s="96"/>
      <c r="AD189" s="96"/>
      <c r="AE189" s="96"/>
      <c r="AR189" s="184" t="s">
        <v>129</v>
      </c>
      <c r="AT189" s="184" t="s">
        <v>125</v>
      </c>
      <c r="AU189" s="184" t="s">
        <v>82</v>
      </c>
      <c r="AY189" s="88" t="s">
        <v>124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88" t="s">
        <v>80</v>
      </c>
      <c r="BK189" s="185">
        <f>ROUND(I189*H189,2)</f>
        <v>0</v>
      </c>
      <c r="BL189" s="88" t="s">
        <v>129</v>
      </c>
      <c r="BM189" s="184" t="s">
        <v>2570</v>
      </c>
    </row>
    <row r="190" spans="1:65" s="192" customFormat="1" x14ac:dyDescent="0.2">
      <c r="B190" s="193"/>
      <c r="D190" s="186" t="s">
        <v>131</v>
      </c>
      <c r="E190" s="194" t="s">
        <v>1</v>
      </c>
      <c r="F190" s="195" t="s">
        <v>2571</v>
      </c>
      <c r="H190" s="196">
        <v>130.38999999999999</v>
      </c>
      <c r="L190" s="193"/>
      <c r="M190" s="197"/>
      <c r="N190" s="198"/>
      <c r="O190" s="198"/>
      <c r="P190" s="198"/>
      <c r="Q190" s="198"/>
      <c r="R190" s="198"/>
      <c r="S190" s="198"/>
      <c r="T190" s="199"/>
      <c r="AT190" s="194" t="s">
        <v>131</v>
      </c>
      <c r="AU190" s="194" t="s">
        <v>82</v>
      </c>
      <c r="AV190" s="192" t="s">
        <v>82</v>
      </c>
      <c r="AW190" s="192" t="s">
        <v>28</v>
      </c>
      <c r="AX190" s="192" t="s">
        <v>80</v>
      </c>
      <c r="AY190" s="194" t="s">
        <v>124</v>
      </c>
    </row>
    <row r="191" spans="1:65" s="162" customFormat="1" ht="22.95" customHeight="1" x14ac:dyDescent="0.25">
      <c r="B191" s="163"/>
      <c r="D191" s="164" t="s">
        <v>71</v>
      </c>
      <c r="E191" s="208" t="s">
        <v>148</v>
      </c>
      <c r="F191" s="208" t="s">
        <v>2572</v>
      </c>
      <c r="J191" s="209">
        <f>BK191</f>
        <v>0</v>
      </c>
      <c r="L191" s="163"/>
      <c r="M191" s="167"/>
      <c r="N191" s="168"/>
      <c r="O191" s="168"/>
      <c r="P191" s="169">
        <f>SUM(P192:P206)</f>
        <v>13.573090000000001</v>
      </c>
      <c r="Q191" s="168"/>
      <c r="R191" s="169">
        <f>SUM(R192:R206)</f>
        <v>0.25259999999999999</v>
      </c>
      <c r="S191" s="168"/>
      <c r="T191" s="170">
        <f>SUM(T192:T206)</f>
        <v>0</v>
      </c>
      <c r="AR191" s="164" t="s">
        <v>80</v>
      </c>
      <c r="AT191" s="171" t="s">
        <v>71</v>
      </c>
      <c r="AU191" s="171" t="s">
        <v>80</v>
      </c>
      <c r="AY191" s="164" t="s">
        <v>124</v>
      </c>
      <c r="BK191" s="172">
        <f>SUM(BK192:BK206)</f>
        <v>0</v>
      </c>
    </row>
    <row r="192" spans="1:65" s="99" customFormat="1" ht="21.75" customHeight="1" x14ac:dyDescent="0.2">
      <c r="A192" s="96"/>
      <c r="B192" s="97"/>
      <c r="C192" s="173" t="s">
        <v>337</v>
      </c>
      <c r="D192" s="173" t="s">
        <v>125</v>
      </c>
      <c r="E192" s="174" t="s">
        <v>1249</v>
      </c>
      <c r="F192" s="175" t="s">
        <v>1250</v>
      </c>
      <c r="G192" s="176" t="s">
        <v>128</v>
      </c>
      <c r="H192" s="177">
        <v>40</v>
      </c>
      <c r="I192" s="86">
        <v>0</v>
      </c>
      <c r="J192" s="178">
        <f>ROUND(I192*H192,2)</f>
        <v>0</v>
      </c>
      <c r="K192" s="179"/>
      <c r="L192" s="97"/>
      <c r="M192" s="180" t="s">
        <v>1</v>
      </c>
      <c r="N192" s="181" t="s">
        <v>37</v>
      </c>
      <c r="O192" s="182">
        <v>0.09</v>
      </c>
      <c r="P192" s="182">
        <f>O192*H192</f>
        <v>3.5999999999999996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96"/>
      <c r="V192" s="96"/>
      <c r="W192" s="96"/>
      <c r="X192" s="96"/>
      <c r="Y192" s="96"/>
      <c r="Z192" s="96"/>
      <c r="AA192" s="96"/>
      <c r="AB192" s="96"/>
      <c r="AC192" s="96"/>
      <c r="AD192" s="96"/>
      <c r="AE192" s="96"/>
      <c r="AR192" s="184" t="s">
        <v>129</v>
      </c>
      <c r="AT192" s="184" t="s">
        <v>125</v>
      </c>
      <c r="AU192" s="184" t="s">
        <v>82</v>
      </c>
      <c r="AY192" s="88" t="s">
        <v>124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88" t="s">
        <v>80</v>
      </c>
      <c r="BK192" s="185">
        <f>ROUND(I192*H192,2)</f>
        <v>0</v>
      </c>
      <c r="BL192" s="88" t="s">
        <v>129</v>
      </c>
      <c r="BM192" s="184" t="s">
        <v>2573</v>
      </c>
    </row>
    <row r="193" spans="1:65" s="192" customFormat="1" x14ac:dyDescent="0.2">
      <c r="B193" s="193"/>
      <c r="D193" s="186" t="s">
        <v>131</v>
      </c>
      <c r="E193" s="194" t="s">
        <v>1</v>
      </c>
      <c r="F193" s="195" t="s">
        <v>419</v>
      </c>
      <c r="H193" s="196">
        <v>40</v>
      </c>
      <c r="L193" s="193"/>
      <c r="M193" s="197"/>
      <c r="N193" s="198"/>
      <c r="O193" s="198"/>
      <c r="P193" s="198"/>
      <c r="Q193" s="198"/>
      <c r="R193" s="198"/>
      <c r="S193" s="198"/>
      <c r="T193" s="199"/>
      <c r="AT193" s="194" t="s">
        <v>131</v>
      </c>
      <c r="AU193" s="194" t="s">
        <v>82</v>
      </c>
      <c r="AV193" s="192" t="s">
        <v>82</v>
      </c>
      <c r="AW193" s="192" t="s">
        <v>28</v>
      </c>
      <c r="AX193" s="192" t="s">
        <v>80</v>
      </c>
      <c r="AY193" s="194" t="s">
        <v>124</v>
      </c>
    </row>
    <row r="194" spans="1:65" s="99" customFormat="1" ht="21.75" customHeight="1" x14ac:dyDescent="0.2">
      <c r="A194" s="96"/>
      <c r="B194" s="97"/>
      <c r="C194" s="173" t="s">
        <v>343</v>
      </c>
      <c r="D194" s="173" t="s">
        <v>125</v>
      </c>
      <c r="E194" s="174" t="s">
        <v>781</v>
      </c>
      <c r="F194" s="175" t="s">
        <v>782</v>
      </c>
      <c r="G194" s="176" t="s">
        <v>128</v>
      </c>
      <c r="H194" s="177">
        <v>40</v>
      </c>
      <c r="I194" s="86">
        <v>0</v>
      </c>
      <c r="J194" s="178">
        <f>ROUND(I194*H194,2)</f>
        <v>0</v>
      </c>
      <c r="K194" s="179"/>
      <c r="L194" s="97"/>
      <c r="M194" s="180" t="s">
        <v>1</v>
      </c>
      <c r="N194" s="181" t="s">
        <v>37</v>
      </c>
      <c r="O194" s="182">
        <v>0.114</v>
      </c>
      <c r="P194" s="182">
        <f>O194*H194</f>
        <v>4.5600000000000005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96"/>
      <c r="V194" s="96"/>
      <c r="W194" s="96"/>
      <c r="X194" s="96"/>
      <c r="Y194" s="96"/>
      <c r="Z194" s="96"/>
      <c r="AA194" s="96"/>
      <c r="AB194" s="96"/>
      <c r="AC194" s="96"/>
      <c r="AD194" s="96"/>
      <c r="AE194" s="96"/>
      <c r="AR194" s="184" t="s">
        <v>129</v>
      </c>
      <c r="AT194" s="184" t="s">
        <v>125</v>
      </c>
      <c r="AU194" s="184" t="s">
        <v>82</v>
      </c>
      <c r="AY194" s="88" t="s">
        <v>124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88" t="s">
        <v>80</v>
      </c>
      <c r="BK194" s="185">
        <f>ROUND(I194*H194,2)</f>
        <v>0</v>
      </c>
      <c r="BL194" s="88" t="s">
        <v>129</v>
      </c>
      <c r="BM194" s="184" t="s">
        <v>2574</v>
      </c>
    </row>
    <row r="195" spans="1:65" s="99" customFormat="1" ht="19.2" x14ac:dyDescent="0.2">
      <c r="A195" s="96"/>
      <c r="B195" s="97"/>
      <c r="C195" s="96"/>
      <c r="D195" s="186" t="s">
        <v>221</v>
      </c>
      <c r="E195" s="96"/>
      <c r="F195" s="187" t="s">
        <v>2575</v>
      </c>
      <c r="G195" s="96"/>
      <c r="H195" s="96"/>
      <c r="I195" s="96"/>
      <c r="J195" s="96"/>
      <c r="K195" s="96"/>
      <c r="L195" s="97"/>
      <c r="M195" s="188"/>
      <c r="N195" s="189"/>
      <c r="O195" s="190"/>
      <c r="P195" s="190"/>
      <c r="Q195" s="190"/>
      <c r="R195" s="190"/>
      <c r="S195" s="190"/>
      <c r="T195" s="191"/>
      <c r="U195" s="96"/>
      <c r="V195" s="96"/>
      <c r="W195" s="96"/>
      <c r="X195" s="96"/>
      <c r="Y195" s="96"/>
      <c r="Z195" s="96"/>
      <c r="AA195" s="96"/>
      <c r="AB195" s="96"/>
      <c r="AC195" s="96"/>
      <c r="AD195" s="96"/>
      <c r="AE195" s="96"/>
      <c r="AT195" s="88" t="s">
        <v>221</v>
      </c>
      <c r="AU195" s="88" t="s">
        <v>82</v>
      </c>
    </row>
    <row r="196" spans="1:65" s="192" customFormat="1" x14ac:dyDescent="0.2">
      <c r="B196" s="193"/>
      <c r="D196" s="186" t="s">
        <v>131</v>
      </c>
      <c r="E196" s="194" t="s">
        <v>1</v>
      </c>
      <c r="F196" s="195" t="s">
        <v>419</v>
      </c>
      <c r="H196" s="196">
        <v>40</v>
      </c>
      <c r="L196" s="193"/>
      <c r="M196" s="197"/>
      <c r="N196" s="198"/>
      <c r="O196" s="198"/>
      <c r="P196" s="198"/>
      <c r="Q196" s="198"/>
      <c r="R196" s="198"/>
      <c r="S196" s="198"/>
      <c r="T196" s="199"/>
      <c r="AT196" s="194" t="s">
        <v>131</v>
      </c>
      <c r="AU196" s="194" t="s">
        <v>82</v>
      </c>
      <c r="AV196" s="192" t="s">
        <v>82</v>
      </c>
      <c r="AW196" s="192" t="s">
        <v>28</v>
      </c>
      <c r="AX196" s="192" t="s">
        <v>80</v>
      </c>
      <c r="AY196" s="194" t="s">
        <v>124</v>
      </c>
    </row>
    <row r="197" spans="1:65" s="99" customFormat="1" ht="16.5" customHeight="1" x14ac:dyDescent="0.2">
      <c r="A197" s="96"/>
      <c r="B197" s="97"/>
      <c r="C197" s="173" t="s">
        <v>349</v>
      </c>
      <c r="D197" s="173" t="s">
        <v>125</v>
      </c>
      <c r="E197" s="174" t="s">
        <v>1255</v>
      </c>
      <c r="F197" s="175" t="s">
        <v>1256</v>
      </c>
      <c r="G197" s="176" t="s">
        <v>128</v>
      </c>
      <c r="H197" s="177">
        <v>40</v>
      </c>
      <c r="I197" s="86">
        <v>0</v>
      </c>
      <c r="J197" s="178">
        <f>ROUND(I197*H197,2)</f>
        <v>0</v>
      </c>
      <c r="K197" s="179"/>
      <c r="L197" s="97"/>
      <c r="M197" s="180" t="s">
        <v>1</v>
      </c>
      <c r="N197" s="181" t="s">
        <v>37</v>
      </c>
      <c r="O197" s="182">
        <v>5.5E-2</v>
      </c>
      <c r="P197" s="182">
        <f>O197*H197</f>
        <v>2.2000000000000002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96"/>
      <c r="V197" s="96"/>
      <c r="W197" s="96"/>
      <c r="X197" s="96"/>
      <c r="Y197" s="96"/>
      <c r="Z197" s="96"/>
      <c r="AA197" s="96"/>
      <c r="AB197" s="96"/>
      <c r="AC197" s="96"/>
      <c r="AD197" s="96"/>
      <c r="AE197" s="96"/>
      <c r="AR197" s="184" t="s">
        <v>129</v>
      </c>
      <c r="AT197" s="184" t="s">
        <v>125</v>
      </c>
      <c r="AU197" s="184" t="s">
        <v>82</v>
      </c>
      <c r="AY197" s="88" t="s">
        <v>124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88" t="s">
        <v>80</v>
      </c>
      <c r="BK197" s="185">
        <f>ROUND(I197*H197,2)</f>
        <v>0</v>
      </c>
      <c r="BL197" s="88" t="s">
        <v>129</v>
      </c>
      <c r="BM197" s="184" t="s">
        <v>2576</v>
      </c>
    </row>
    <row r="198" spans="1:65" s="192" customFormat="1" x14ac:dyDescent="0.2">
      <c r="B198" s="193"/>
      <c r="D198" s="186" t="s">
        <v>131</v>
      </c>
      <c r="E198" s="194" t="s">
        <v>1</v>
      </c>
      <c r="F198" s="195" t="s">
        <v>419</v>
      </c>
      <c r="H198" s="196">
        <v>40</v>
      </c>
      <c r="L198" s="193"/>
      <c r="M198" s="197"/>
      <c r="N198" s="198"/>
      <c r="O198" s="198"/>
      <c r="P198" s="198"/>
      <c r="Q198" s="198"/>
      <c r="R198" s="198"/>
      <c r="S198" s="198"/>
      <c r="T198" s="199"/>
      <c r="AT198" s="194" t="s">
        <v>131</v>
      </c>
      <c r="AU198" s="194" t="s">
        <v>82</v>
      </c>
      <c r="AV198" s="192" t="s">
        <v>82</v>
      </c>
      <c r="AW198" s="192" t="s">
        <v>28</v>
      </c>
      <c r="AX198" s="192" t="s">
        <v>80</v>
      </c>
      <c r="AY198" s="194" t="s">
        <v>124</v>
      </c>
    </row>
    <row r="199" spans="1:65" s="99" customFormat="1" ht="16.5" customHeight="1" x14ac:dyDescent="0.2">
      <c r="A199" s="96"/>
      <c r="B199" s="97"/>
      <c r="C199" s="218" t="s">
        <v>355</v>
      </c>
      <c r="D199" s="218" t="s">
        <v>467</v>
      </c>
      <c r="E199" s="219" t="s">
        <v>1259</v>
      </c>
      <c r="F199" s="220" t="s">
        <v>1260</v>
      </c>
      <c r="G199" s="221" t="s">
        <v>181</v>
      </c>
      <c r="H199" s="222">
        <v>1.2</v>
      </c>
      <c r="I199" s="231">
        <v>0</v>
      </c>
      <c r="J199" s="223">
        <f>ROUND(I199*H199,2)</f>
        <v>0</v>
      </c>
      <c r="K199" s="224"/>
      <c r="L199" s="225"/>
      <c r="M199" s="226" t="s">
        <v>1</v>
      </c>
      <c r="N199" s="227" t="s">
        <v>37</v>
      </c>
      <c r="O199" s="182">
        <v>0</v>
      </c>
      <c r="P199" s="182">
        <f>O199*H199</f>
        <v>0</v>
      </c>
      <c r="Q199" s="182">
        <v>0.21</v>
      </c>
      <c r="R199" s="182">
        <f>Q199*H199</f>
        <v>0.252</v>
      </c>
      <c r="S199" s="182">
        <v>0</v>
      </c>
      <c r="T199" s="183">
        <f>S199*H199</f>
        <v>0</v>
      </c>
      <c r="U199" s="96"/>
      <c r="V199" s="96"/>
      <c r="W199" s="96"/>
      <c r="X199" s="96"/>
      <c r="Y199" s="96"/>
      <c r="Z199" s="96"/>
      <c r="AA199" s="96"/>
      <c r="AB199" s="96"/>
      <c r="AC199" s="96"/>
      <c r="AD199" s="96"/>
      <c r="AE199" s="96"/>
      <c r="AR199" s="184" t="s">
        <v>178</v>
      </c>
      <c r="AT199" s="184" t="s">
        <v>467</v>
      </c>
      <c r="AU199" s="184" t="s">
        <v>82</v>
      </c>
      <c r="AY199" s="88" t="s">
        <v>124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88" t="s">
        <v>80</v>
      </c>
      <c r="BK199" s="185">
        <f>ROUND(I199*H199,2)</f>
        <v>0</v>
      </c>
      <c r="BL199" s="88" t="s">
        <v>129</v>
      </c>
      <c r="BM199" s="184" t="s">
        <v>2577</v>
      </c>
    </row>
    <row r="200" spans="1:65" s="192" customFormat="1" x14ac:dyDescent="0.2">
      <c r="B200" s="193"/>
      <c r="D200" s="186" t="s">
        <v>131</v>
      </c>
      <c r="F200" s="195" t="s">
        <v>2578</v>
      </c>
      <c r="H200" s="196">
        <v>1.2</v>
      </c>
      <c r="L200" s="193"/>
      <c r="M200" s="197"/>
      <c r="N200" s="198"/>
      <c r="O200" s="198"/>
      <c r="P200" s="198"/>
      <c r="Q200" s="198"/>
      <c r="R200" s="198"/>
      <c r="S200" s="198"/>
      <c r="T200" s="199"/>
      <c r="AT200" s="194" t="s">
        <v>131</v>
      </c>
      <c r="AU200" s="194" t="s">
        <v>82</v>
      </c>
      <c r="AV200" s="192" t="s">
        <v>82</v>
      </c>
      <c r="AW200" s="192" t="s">
        <v>3</v>
      </c>
      <c r="AX200" s="192" t="s">
        <v>80</v>
      </c>
      <c r="AY200" s="194" t="s">
        <v>124</v>
      </c>
    </row>
    <row r="201" spans="1:65" s="99" customFormat="1" ht="21.75" customHeight="1" x14ac:dyDescent="0.2">
      <c r="A201" s="96"/>
      <c r="B201" s="97"/>
      <c r="C201" s="173" t="s">
        <v>368</v>
      </c>
      <c r="D201" s="173" t="s">
        <v>125</v>
      </c>
      <c r="E201" s="174" t="s">
        <v>1264</v>
      </c>
      <c r="F201" s="175" t="s">
        <v>1265</v>
      </c>
      <c r="G201" s="176" t="s">
        <v>128</v>
      </c>
      <c r="H201" s="177">
        <v>40</v>
      </c>
      <c r="I201" s="86">
        <v>0</v>
      </c>
      <c r="J201" s="178">
        <f>ROUND(I201*H201,2)</f>
        <v>0</v>
      </c>
      <c r="K201" s="179"/>
      <c r="L201" s="97"/>
      <c r="M201" s="180" t="s">
        <v>1</v>
      </c>
      <c r="N201" s="181" t="s">
        <v>37</v>
      </c>
      <c r="O201" s="182">
        <v>5.8000000000000003E-2</v>
      </c>
      <c r="P201" s="182">
        <f>O201*H201</f>
        <v>2.3200000000000003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96"/>
      <c r="V201" s="96"/>
      <c r="W201" s="96"/>
      <c r="X201" s="96"/>
      <c r="Y201" s="96"/>
      <c r="Z201" s="96"/>
      <c r="AA201" s="96"/>
      <c r="AB201" s="96"/>
      <c r="AC201" s="96"/>
      <c r="AD201" s="96"/>
      <c r="AE201" s="96"/>
      <c r="AR201" s="184" t="s">
        <v>129</v>
      </c>
      <c r="AT201" s="184" t="s">
        <v>125</v>
      </c>
      <c r="AU201" s="184" t="s">
        <v>82</v>
      </c>
      <c r="AY201" s="88" t="s">
        <v>124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88" t="s">
        <v>80</v>
      </c>
      <c r="BK201" s="185">
        <f>ROUND(I201*H201,2)</f>
        <v>0</v>
      </c>
      <c r="BL201" s="88" t="s">
        <v>129</v>
      </c>
      <c r="BM201" s="184" t="s">
        <v>2579</v>
      </c>
    </row>
    <row r="202" spans="1:65" s="192" customFormat="1" x14ac:dyDescent="0.2">
      <c r="B202" s="193"/>
      <c r="D202" s="186" t="s">
        <v>131</v>
      </c>
      <c r="E202" s="194" t="s">
        <v>1</v>
      </c>
      <c r="F202" s="195" t="s">
        <v>419</v>
      </c>
      <c r="H202" s="196">
        <v>40</v>
      </c>
      <c r="L202" s="193"/>
      <c r="M202" s="197"/>
      <c r="N202" s="198"/>
      <c r="O202" s="198"/>
      <c r="P202" s="198"/>
      <c r="Q202" s="198"/>
      <c r="R202" s="198"/>
      <c r="S202" s="198"/>
      <c r="T202" s="199"/>
      <c r="AT202" s="194" t="s">
        <v>131</v>
      </c>
      <c r="AU202" s="194" t="s">
        <v>82</v>
      </c>
      <c r="AV202" s="192" t="s">
        <v>82</v>
      </c>
      <c r="AW202" s="192" t="s">
        <v>28</v>
      </c>
      <c r="AX202" s="192" t="s">
        <v>80</v>
      </c>
      <c r="AY202" s="194" t="s">
        <v>124</v>
      </c>
    </row>
    <row r="203" spans="1:65" s="99" customFormat="1" ht="16.5" customHeight="1" x14ac:dyDescent="0.2">
      <c r="A203" s="96"/>
      <c r="B203" s="97"/>
      <c r="C203" s="218" t="s">
        <v>375</v>
      </c>
      <c r="D203" s="218" t="s">
        <v>467</v>
      </c>
      <c r="E203" s="219" t="s">
        <v>1268</v>
      </c>
      <c r="F203" s="220" t="s">
        <v>1269</v>
      </c>
      <c r="G203" s="221" t="s">
        <v>601</v>
      </c>
      <c r="H203" s="222">
        <v>0.6</v>
      </c>
      <c r="I203" s="231">
        <v>0</v>
      </c>
      <c r="J203" s="223">
        <f>ROUND(I203*H203,2)</f>
        <v>0</v>
      </c>
      <c r="K203" s="224"/>
      <c r="L203" s="225"/>
      <c r="M203" s="226" t="s">
        <v>1</v>
      </c>
      <c r="N203" s="227" t="s">
        <v>37</v>
      </c>
      <c r="O203" s="182">
        <v>0</v>
      </c>
      <c r="P203" s="182">
        <f>O203*H203</f>
        <v>0</v>
      </c>
      <c r="Q203" s="182">
        <v>1E-3</v>
      </c>
      <c r="R203" s="182">
        <f>Q203*H203</f>
        <v>5.9999999999999995E-4</v>
      </c>
      <c r="S203" s="182">
        <v>0</v>
      </c>
      <c r="T203" s="183">
        <f>S203*H203</f>
        <v>0</v>
      </c>
      <c r="U203" s="96"/>
      <c r="V203" s="96"/>
      <c r="W203" s="96"/>
      <c r="X203" s="96"/>
      <c r="Y203" s="96"/>
      <c r="Z203" s="96"/>
      <c r="AA203" s="96"/>
      <c r="AB203" s="96"/>
      <c r="AC203" s="96"/>
      <c r="AD203" s="96"/>
      <c r="AE203" s="96"/>
      <c r="AR203" s="184" t="s">
        <v>178</v>
      </c>
      <c r="AT203" s="184" t="s">
        <v>467</v>
      </c>
      <c r="AU203" s="184" t="s">
        <v>82</v>
      </c>
      <c r="AY203" s="88" t="s">
        <v>124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88" t="s">
        <v>80</v>
      </c>
      <c r="BK203" s="185">
        <f>ROUND(I203*H203,2)</f>
        <v>0</v>
      </c>
      <c r="BL203" s="88" t="s">
        <v>129</v>
      </c>
      <c r="BM203" s="184" t="s">
        <v>2580</v>
      </c>
    </row>
    <row r="204" spans="1:65" s="192" customFormat="1" x14ac:dyDescent="0.2">
      <c r="B204" s="193"/>
      <c r="D204" s="186" t="s">
        <v>131</v>
      </c>
      <c r="F204" s="195" t="s">
        <v>2581</v>
      </c>
      <c r="H204" s="196">
        <v>0.6</v>
      </c>
      <c r="L204" s="193"/>
      <c r="M204" s="197"/>
      <c r="N204" s="198"/>
      <c r="O204" s="198"/>
      <c r="P204" s="198"/>
      <c r="Q204" s="198"/>
      <c r="R204" s="198"/>
      <c r="S204" s="198"/>
      <c r="T204" s="199"/>
      <c r="AT204" s="194" t="s">
        <v>131</v>
      </c>
      <c r="AU204" s="194" t="s">
        <v>82</v>
      </c>
      <c r="AV204" s="192" t="s">
        <v>82</v>
      </c>
      <c r="AW204" s="192" t="s">
        <v>3</v>
      </c>
      <c r="AX204" s="192" t="s">
        <v>80</v>
      </c>
      <c r="AY204" s="194" t="s">
        <v>124</v>
      </c>
    </row>
    <row r="205" spans="1:65" s="99" customFormat="1" ht="21.75" customHeight="1" x14ac:dyDescent="0.2">
      <c r="A205" s="96"/>
      <c r="B205" s="97"/>
      <c r="C205" s="173" t="s">
        <v>385</v>
      </c>
      <c r="D205" s="173" t="s">
        <v>125</v>
      </c>
      <c r="E205" s="174" t="s">
        <v>1273</v>
      </c>
      <c r="F205" s="175" t="s">
        <v>1274</v>
      </c>
      <c r="G205" s="176" t="s">
        <v>730</v>
      </c>
      <c r="H205" s="177">
        <v>0.253</v>
      </c>
      <c r="I205" s="86">
        <v>0</v>
      </c>
      <c r="J205" s="178">
        <f>ROUND(I205*H205,2)</f>
        <v>0</v>
      </c>
      <c r="K205" s="179"/>
      <c r="L205" s="97"/>
      <c r="M205" s="180" t="s">
        <v>1</v>
      </c>
      <c r="N205" s="181" t="s">
        <v>37</v>
      </c>
      <c r="O205" s="182">
        <v>3.53</v>
      </c>
      <c r="P205" s="182">
        <f>O205*H205</f>
        <v>0.89308999999999994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96"/>
      <c r="V205" s="96"/>
      <c r="W205" s="96"/>
      <c r="X205" s="96"/>
      <c r="Y205" s="96"/>
      <c r="Z205" s="96"/>
      <c r="AA205" s="96"/>
      <c r="AB205" s="96"/>
      <c r="AC205" s="96"/>
      <c r="AD205" s="96"/>
      <c r="AE205" s="96"/>
      <c r="AR205" s="184" t="s">
        <v>129</v>
      </c>
      <c r="AT205" s="184" t="s">
        <v>125</v>
      </c>
      <c r="AU205" s="184" t="s">
        <v>82</v>
      </c>
      <c r="AY205" s="88" t="s">
        <v>124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88" t="s">
        <v>80</v>
      </c>
      <c r="BK205" s="185">
        <f>ROUND(I205*H205,2)</f>
        <v>0</v>
      </c>
      <c r="BL205" s="88" t="s">
        <v>129</v>
      </c>
      <c r="BM205" s="184" t="s">
        <v>2582</v>
      </c>
    </row>
    <row r="206" spans="1:65" s="192" customFormat="1" x14ac:dyDescent="0.2">
      <c r="B206" s="193"/>
      <c r="D206" s="186" t="s">
        <v>131</v>
      </c>
      <c r="E206" s="194" t="s">
        <v>1</v>
      </c>
      <c r="F206" s="195" t="s">
        <v>2583</v>
      </c>
      <c r="H206" s="196">
        <v>0.253</v>
      </c>
      <c r="L206" s="193"/>
      <c r="M206" s="197"/>
      <c r="N206" s="198"/>
      <c r="O206" s="198"/>
      <c r="P206" s="198"/>
      <c r="Q206" s="198"/>
      <c r="R206" s="198"/>
      <c r="S206" s="198"/>
      <c r="T206" s="199"/>
      <c r="AT206" s="194" t="s">
        <v>131</v>
      </c>
      <c r="AU206" s="194" t="s">
        <v>82</v>
      </c>
      <c r="AV206" s="192" t="s">
        <v>82</v>
      </c>
      <c r="AW206" s="192" t="s">
        <v>28</v>
      </c>
      <c r="AX206" s="192" t="s">
        <v>80</v>
      </c>
      <c r="AY206" s="194" t="s">
        <v>124</v>
      </c>
    </row>
    <row r="207" spans="1:65" s="162" customFormat="1" ht="22.95" customHeight="1" x14ac:dyDescent="0.25">
      <c r="B207" s="163"/>
      <c r="D207" s="164" t="s">
        <v>71</v>
      </c>
      <c r="E207" s="208" t="s">
        <v>129</v>
      </c>
      <c r="F207" s="208" t="s">
        <v>1210</v>
      </c>
      <c r="J207" s="209">
        <f>BK207</f>
        <v>0</v>
      </c>
      <c r="L207" s="163"/>
      <c r="M207" s="167"/>
      <c r="N207" s="168"/>
      <c r="O207" s="168"/>
      <c r="P207" s="169">
        <f>SUM(P208:P224)</f>
        <v>50.991369999999996</v>
      </c>
      <c r="Q207" s="168"/>
      <c r="R207" s="169">
        <f>SUM(R208:R224)</f>
        <v>0</v>
      </c>
      <c r="S207" s="168"/>
      <c r="T207" s="170">
        <f>SUM(T208:T224)</f>
        <v>0</v>
      </c>
      <c r="AR207" s="164" t="s">
        <v>80</v>
      </c>
      <c r="AT207" s="171" t="s">
        <v>71</v>
      </c>
      <c r="AU207" s="171" t="s">
        <v>80</v>
      </c>
      <c r="AY207" s="164" t="s">
        <v>124</v>
      </c>
      <c r="BK207" s="172">
        <f>SUM(BK208:BK224)</f>
        <v>0</v>
      </c>
    </row>
    <row r="208" spans="1:65" s="99" customFormat="1" ht="33" customHeight="1" x14ac:dyDescent="0.2">
      <c r="A208" s="96"/>
      <c r="B208" s="97"/>
      <c r="C208" s="173" t="s">
        <v>402</v>
      </c>
      <c r="D208" s="173" t="s">
        <v>125</v>
      </c>
      <c r="E208" s="174" t="s">
        <v>1212</v>
      </c>
      <c r="F208" s="175" t="s">
        <v>2309</v>
      </c>
      <c r="G208" s="176" t="s">
        <v>730</v>
      </c>
      <c r="H208" s="177">
        <v>241.76300000000001</v>
      </c>
      <c r="I208" s="86">
        <v>0</v>
      </c>
      <c r="J208" s="178">
        <f>ROUND(I208*H208,2)</f>
        <v>0</v>
      </c>
      <c r="K208" s="179"/>
      <c r="L208" s="97"/>
      <c r="M208" s="180" t="s">
        <v>1</v>
      </c>
      <c r="N208" s="181" t="s">
        <v>37</v>
      </c>
      <c r="O208" s="182">
        <v>0</v>
      </c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96"/>
      <c r="V208" s="96"/>
      <c r="W208" s="96"/>
      <c r="X208" s="96"/>
      <c r="Y208" s="96"/>
      <c r="Z208" s="96"/>
      <c r="AA208" s="96"/>
      <c r="AB208" s="96"/>
      <c r="AC208" s="96"/>
      <c r="AD208" s="96"/>
      <c r="AE208" s="96"/>
      <c r="AR208" s="184" t="s">
        <v>129</v>
      </c>
      <c r="AT208" s="184" t="s">
        <v>125</v>
      </c>
      <c r="AU208" s="184" t="s">
        <v>82</v>
      </c>
      <c r="AY208" s="88" t="s">
        <v>124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88" t="s">
        <v>80</v>
      </c>
      <c r="BK208" s="185">
        <f>ROUND(I208*H208,2)</f>
        <v>0</v>
      </c>
      <c r="BL208" s="88" t="s">
        <v>129</v>
      </c>
      <c r="BM208" s="184" t="s">
        <v>2584</v>
      </c>
    </row>
    <row r="209" spans="1:65" s="99" customFormat="1" ht="57.6" x14ac:dyDescent="0.2">
      <c r="A209" s="96"/>
      <c r="B209" s="97"/>
      <c r="C209" s="96"/>
      <c r="D209" s="186" t="s">
        <v>221</v>
      </c>
      <c r="E209" s="96"/>
      <c r="F209" s="187" t="s">
        <v>2311</v>
      </c>
      <c r="G209" s="96"/>
      <c r="H209" s="96"/>
      <c r="I209" s="96"/>
      <c r="J209" s="96"/>
      <c r="K209" s="96"/>
      <c r="L209" s="97"/>
      <c r="M209" s="188"/>
      <c r="N209" s="189"/>
      <c r="O209" s="190"/>
      <c r="P209" s="190"/>
      <c r="Q209" s="190"/>
      <c r="R209" s="190"/>
      <c r="S209" s="190"/>
      <c r="T209" s="191"/>
      <c r="U209" s="96"/>
      <c r="V209" s="96"/>
      <c r="W209" s="96"/>
      <c r="X209" s="96"/>
      <c r="Y209" s="96"/>
      <c r="Z209" s="96"/>
      <c r="AA209" s="96"/>
      <c r="AB209" s="96"/>
      <c r="AC209" s="96"/>
      <c r="AD209" s="96"/>
      <c r="AE209" s="96"/>
      <c r="AT209" s="88" t="s">
        <v>221</v>
      </c>
      <c r="AU209" s="88" t="s">
        <v>82</v>
      </c>
    </row>
    <row r="210" spans="1:65" s="192" customFormat="1" x14ac:dyDescent="0.2">
      <c r="B210" s="193"/>
      <c r="D210" s="186" t="s">
        <v>131</v>
      </c>
      <c r="E210" s="194" t="s">
        <v>1</v>
      </c>
      <c r="F210" s="195" t="s">
        <v>2585</v>
      </c>
      <c r="H210" s="196">
        <v>241.76300000000001</v>
      </c>
      <c r="L210" s="193"/>
      <c r="M210" s="197"/>
      <c r="N210" s="198"/>
      <c r="O210" s="198"/>
      <c r="P210" s="198"/>
      <c r="Q210" s="198"/>
      <c r="R210" s="198"/>
      <c r="S210" s="198"/>
      <c r="T210" s="199"/>
      <c r="AT210" s="194" t="s">
        <v>131</v>
      </c>
      <c r="AU210" s="194" t="s">
        <v>82</v>
      </c>
      <c r="AV210" s="192" t="s">
        <v>82</v>
      </c>
      <c r="AW210" s="192" t="s">
        <v>28</v>
      </c>
      <c r="AX210" s="192" t="s">
        <v>80</v>
      </c>
      <c r="AY210" s="194" t="s">
        <v>124</v>
      </c>
    </row>
    <row r="211" spans="1:65" s="99" customFormat="1" ht="16.5" customHeight="1" x14ac:dyDescent="0.2">
      <c r="A211" s="96"/>
      <c r="B211" s="97"/>
      <c r="C211" s="173" t="s">
        <v>419</v>
      </c>
      <c r="D211" s="173" t="s">
        <v>125</v>
      </c>
      <c r="E211" s="174" t="s">
        <v>1218</v>
      </c>
      <c r="F211" s="175" t="s">
        <v>1219</v>
      </c>
      <c r="G211" s="176" t="s">
        <v>730</v>
      </c>
      <c r="H211" s="177">
        <v>43.478000000000002</v>
      </c>
      <c r="I211" s="86">
        <v>0</v>
      </c>
      <c r="J211" s="178">
        <f>ROUND(I211*H211,2)</f>
        <v>0</v>
      </c>
      <c r="K211" s="179"/>
      <c r="L211" s="97"/>
      <c r="M211" s="180" t="s">
        <v>1</v>
      </c>
      <c r="N211" s="181" t="s">
        <v>37</v>
      </c>
      <c r="O211" s="182">
        <v>0</v>
      </c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96"/>
      <c r="V211" s="96"/>
      <c r="W211" s="96"/>
      <c r="X211" s="96"/>
      <c r="Y211" s="96"/>
      <c r="Z211" s="96"/>
      <c r="AA211" s="96"/>
      <c r="AB211" s="96"/>
      <c r="AC211" s="96"/>
      <c r="AD211" s="96"/>
      <c r="AE211" s="96"/>
      <c r="AR211" s="184" t="s">
        <v>129</v>
      </c>
      <c r="AT211" s="184" t="s">
        <v>125</v>
      </c>
      <c r="AU211" s="184" t="s">
        <v>82</v>
      </c>
      <c r="AY211" s="88" t="s">
        <v>124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88" t="s">
        <v>80</v>
      </c>
      <c r="BK211" s="185">
        <f>ROUND(I211*H211,2)</f>
        <v>0</v>
      </c>
      <c r="BL211" s="88" t="s">
        <v>129</v>
      </c>
      <c r="BM211" s="184" t="s">
        <v>2586</v>
      </c>
    </row>
    <row r="212" spans="1:65" s="99" customFormat="1" ht="19.2" x14ac:dyDescent="0.2">
      <c r="A212" s="96"/>
      <c r="B212" s="97"/>
      <c r="C212" s="96"/>
      <c r="D212" s="186" t="s">
        <v>221</v>
      </c>
      <c r="E212" s="96"/>
      <c r="F212" s="187" t="s">
        <v>1221</v>
      </c>
      <c r="G212" s="96"/>
      <c r="H212" s="96"/>
      <c r="I212" s="96"/>
      <c r="J212" s="96"/>
      <c r="K212" s="96"/>
      <c r="L212" s="97"/>
      <c r="M212" s="188"/>
      <c r="N212" s="189"/>
      <c r="O212" s="190"/>
      <c r="P212" s="190"/>
      <c r="Q212" s="190"/>
      <c r="R212" s="190"/>
      <c r="S212" s="190"/>
      <c r="T212" s="191"/>
      <c r="U212" s="96"/>
      <c r="V212" s="96"/>
      <c r="W212" s="96"/>
      <c r="X212" s="96"/>
      <c r="Y212" s="96"/>
      <c r="Z212" s="96"/>
      <c r="AA212" s="96"/>
      <c r="AB212" s="96"/>
      <c r="AC212" s="96"/>
      <c r="AD212" s="96"/>
      <c r="AE212" s="96"/>
      <c r="AT212" s="88" t="s">
        <v>221</v>
      </c>
      <c r="AU212" s="88" t="s">
        <v>82</v>
      </c>
    </row>
    <row r="213" spans="1:65" s="192" customFormat="1" x14ac:dyDescent="0.2">
      <c r="B213" s="193"/>
      <c r="D213" s="186" t="s">
        <v>131</v>
      </c>
      <c r="E213" s="194" t="s">
        <v>1</v>
      </c>
      <c r="F213" s="195" t="s">
        <v>2587</v>
      </c>
      <c r="H213" s="196">
        <v>43.478000000000002</v>
      </c>
      <c r="L213" s="193"/>
      <c r="M213" s="197"/>
      <c r="N213" s="198"/>
      <c r="O213" s="198"/>
      <c r="P213" s="198"/>
      <c r="Q213" s="198"/>
      <c r="R213" s="198"/>
      <c r="S213" s="198"/>
      <c r="T213" s="199"/>
      <c r="AT213" s="194" t="s">
        <v>131</v>
      </c>
      <c r="AU213" s="194" t="s">
        <v>82</v>
      </c>
      <c r="AV213" s="192" t="s">
        <v>82</v>
      </c>
      <c r="AW213" s="192" t="s">
        <v>28</v>
      </c>
      <c r="AX213" s="192" t="s">
        <v>80</v>
      </c>
      <c r="AY213" s="194" t="s">
        <v>124</v>
      </c>
    </row>
    <row r="214" spans="1:65" s="99" customFormat="1" ht="21.75" customHeight="1" x14ac:dyDescent="0.2">
      <c r="A214" s="96"/>
      <c r="B214" s="97"/>
      <c r="C214" s="173" t="s">
        <v>432</v>
      </c>
      <c r="D214" s="173" t="s">
        <v>125</v>
      </c>
      <c r="E214" s="174" t="s">
        <v>1224</v>
      </c>
      <c r="F214" s="175" t="s">
        <v>1225</v>
      </c>
      <c r="G214" s="176" t="s">
        <v>730</v>
      </c>
      <c r="H214" s="177">
        <v>18.001000000000001</v>
      </c>
      <c r="I214" s="86">
        <v>0</v>
      </c>
      <c r="J214" s="178">
        <f>ROUND(I214*H214,2)</f>
        <v>0</v>
      </c>
      <c r="K214" s="179"/>
      <c r="L214" s="97"/>
      <c r="M214" s="180" t="s">
        <v>1</v>
      </c>
      <c r="N214" s="181" t="s">
        <v>37</v>
      </c>
      <c r="O214" s="182">
        <v>0</v>
      </c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96"/>
      <c r="V214" s="96"/>
      <c r="W214" s="96"/>
      <c r="X214" s="96"/>
      <c r="Y214" s="96"/>
      <c r="Z214" s="96"/>
      <c r="AA214" s="96"/>
      <c r="AB214" s="96"/>
      <c r="AC214" s="96"/>
      <c r="AD214" s="96"/>
      <c r="AE214" s="96"/>
      <c r="AR214" s="184" t="s">
        <v>129</v>
      </c>
      <c r="AT214" s="184" t="s">
        <v>125</v>
      </c>
      <c r="AU214" s="184" t="s">
        <v>82</v>
      </c>
      <c r="AY214" s="88" t="s">
        <v>124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88" t="s">
        <v>80</v>
      </c>
      <c r="BK214" s="185">
        <f>ROUND(I214*H214,2)</f>
        <v>0</v>
      </c>
      <c r="BL214" s="88" t="s">
        <v>129</v>
      </c>
      <c r="BM214" s="184" t="s">
        <v>2588</v>
      </c>
    </row>
    <row r="215" spans="1:65" s="99" customFormat="1" ht="19.2" x14ac:dyDescent="0.2">
      <c r="A215" s="96"/>
      <c r="B215" s="97"/>
      <c r="C215" s="96"/>
      <c r="D215" s="186" t="s">
        <v>221</v>
      </c>
      <c r="E215" s="96"/>
      <c r="F215" s="187" t="s">
        <v>1227</v>
      </c>
      <c r="G215" s="96"/>
      <c r="H215" s="96"/>
      <c r="I215" s="96"/>
      <c r="J215" s="96"/>
      <c r="K215" s="96"/>
      <c r="L215" s="97"/>
      <c r="M215" s="188"/>
      <c r="N215" s="189"/>
      <c r="O215" s="190"/>
      <c r="P215" s="190"/>
      <c r="Q215" s="190"/>
      <c r="R215" s="190"/>
      <c r="S215" s="190"/>
      <c r="T215" s="191"/>
      <c r="U215" s="96"/>
      <c r="V215" s="96"/>
      <c r="W215" s="96"/>
      <c r="X215" s="96"/>
      <c r="Y215" s="96"/>
      <c r="Z215" s="96"/>
      <c r="AA215" s="96"/>
      <c r="AB215" s="96"/>
      <c r="AC215" s="96"/>
      <c r="AD215" s="96"/>
      <c r="AE215" s="96"/>
      <c r="AT215" s="88" t="s">
        <v>221</v>
      </c>
      <c r="AU215" s="88" t="s">
        <v>82</v>
      </c>
    </row>
    <row r="216" spans="1:65" s="192" customFormat="1" x14ac:dyDescent="0.2">
      <c r="B216" s="193"/>
      <c r="D216" s="186" t="s">
        <v>131</v>
      </c>
      <c r="E216" s="194" t="s">
        <v>1</v>
      </c>
      <c r="F216" s="195" t="s">
        <v>2589</v>
      </c>
      <c r="H216" s="196">
        <v>18.001000000000001</v>
      </c>
      <c r="L216" s="193"/>
      <c r="M216" s="197"/>
      <c r="N216" s="198"/>
      <c r="O216" s="198"/>
      <c r="P216" s="198"/>
      <c r="Q216" s="198"/>
      <c r="R216" s="198"/>
      <c r="S216" s="198"/>
      <c r="T216" s="199"/>
      <c r="AT216" s="194" t="s">
        <v>131</v>
      </c>
      <c r="AU216" s="194" t="s">
        <v>82</v>
      </c>
      <c r="AV216" s="192" t="s">
        <v>82</v>
      </c>
      <c r="AW216" s="192" t="s">
        <v>28</v>
      </c>
      <c r="AX216" s="192" t="s">
        <v>80</v>
      </c>
      <c r="AY216" s="194" t="s">
        <v>124</v>
      </c>
    </row>
    <row r="217" spans="1:65" s="99" customFormat="1" ht="16.5" customHeight="1" x14ac:dyDescent="0.2">
      <c r="A217" s="96"/>
      <c r="B217" s="97"/>
      <c r="C217" s="173" t="s">
        <v>438</v>
      </c>
      <c r="D217" s="173" t="s">
        <v>125</v>
      </c>
      <c r="E217" s="174" t="s">
        <v>1236</v>
      </c>
      <c r="F217" s="175" t="s">
        <v>1237</v>
      </c>
      <c r="G217" s="176" t="s">
        <v>730</v>
      </c>
      <c r="H217" s="177">
        <v>297.66199999999998</v>
      </c>
      <c r="I217" s="86">
        <v>0</v>
      </c>
      <c r="J217" s="178">
        <f>ROUND(I217*H217,2)</f>
        <v>0</v>
      </c>
      <c r="K217" s="179"/>
      <c r="L217" s="97"/>
      <c r="M217" s="180" t="s">
        <v>1</v>
      </c>
      <c r="N217" s="181" t="s">
        <v>37</v>
      </c>
      <c r="O217" s="182">
        <v>0.125</v>
      </c>
      <c r="P217" s="182">
        <f>O217*H217</f>
        <v>37.207749999999997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96"/>
      <c r="V217" s="96"/>
      <c r="W217" s="96"/>
      <c r="X217" s="96"/>
      <c r="Y217" s="96"/>
      <c r="Z217" s="96"/>
      <c r="AA217" s="96"/>
      <c r="AB217" s="96"/>
      <c r="AC217" s="96"/>
      <c r="AD217" s="96"/>
      <c r="AE217" s="96"/>
      <c r="AR217" s="184" t="s">
        <v>129</v>
      </c>
      <c r="AT217" s="184" t="s">
        <v>125</v>
      </c>
      <c r="AU217" s="184" t="s">
        <v>82</v>
      </c>
      <c r="AY217" s="88" t="s">
        <v>124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88" t="s">
        <v>80</v>
      </c>
      <c r="BK217" s="185">
        <f>ROUND(I217*H217,2)</f>
        <v>0</v>
      </c>
      <c r="BL217" s="88" t="s">
        <v>129</v>
      </c>
      <c r="BM217" s="184" t="s">
        <v>2590</v>
      </c>
    </row>
    <row r="218" spans="1:65" s="99" customFormat="1" ht="48" x14ac:dyDescent="0.2">
      <c r="A218" s="96"/>
      <c r="B218" s="97"/>
      <c r="C218" s="96"/>
      <c r="D218" s="186" t="s">
        <v>221</v>
      </c>
      <c r="E218" s="96"/>
      <c r="F218" s="187" t="s">
        <v>1239</v>
      </c>
      <c r="G218" s="96"/>
      <c r="H218" s="96"/>
      <c r="I218" s="96"/>
      <c r="J218" s="96"/>
      <c r="K218" s="96"/>
      <c r="L218" s="97"/>
      <c r="M218" s="188"/>
      <c r="N218" s="189"/>
      <c r="O218" s="190"/>
      <c r="P218" s="190"/>
      <c r="Q218" s="190"/>
      <c r="R218" s="190"/>
      <c r="S218" s="190"/>
      <c r="T218" s="191"/>
      <c r="U218" s="96"/>
      <c r="V218" s="96"/>
      <c r="W218" s="96"/>
      <c r="X218" s="96"/>
      <c r="Y218" s="96"/>
      <c r="Z218" s="96"/>
      <c r="AA218" s="96"/>
      <c r="AB218" s="96"/>
      <c r="AC218" s="96"/>
      <c r="AD218" s="96"/>
      <c r="AE218" s="96"/>
      <c r="AT218" s="88" t="s">
        <v>221</v>
      </c>
      <c r="AU218" s="88" t="s">
        <v>82</v>
      </c>
    </row>
    <row r="219" spans="1:65" s="192" customFormat="1" x14ac:dyDescent="0.2">
      <c r="B219" s="193"/>
      <c r="D219" s="186" t="s">
        <v>131</v>
      </c>
      <c r="E219" s="194" t="s">
        <v>1</v>
      </c>
      <c r="F219" s="195" t="s">
        <v>2591</v>
      </c>
      <c r="H219" s="196">
        <v>297.66199999999998</v>
      </c>
      <c r="L219" s="193"/>
      <c r="M219" s="197"/>
      <c r="N219" s="198"/>
      <c r="O219" s="198"/>
      <c r="P219" s="198"/>
      <c r="Q219" s="198"/>
      <c r="R219" s="198"/>
      <c r="S219" s="198"/>
      <c r="T219" s="199"/>
      <c r="AT219" s="194" t="s">
        <v>131</v>
      </c>
      <c r="AU219" s="194" t="s">
        <v>82</v>
      </c>
      <c r="AV219" s="192" t="s">
        <v>82</v>
      </c>
      <c r="AW219" s="192" t="s">
        <v>28</v>
      </c>
      <c r="AX219" s="192" t="s">
        <v>80</v>
      </c>
      <c r="AY219" s="194" t="s">
        <v>124</v>
      </c>
    </row>
    <row r="220" spans="1:65" s="99" customFormat="1" ht="21.75" customHeight="1" x14ac:dyDescent="0.2">
      <c r="A220" s="96"/>
      <c r="B220" s="97"/>
      <c r="C220" s="173" t="s">
        <v>443</v>
      </c>
      <c r="D220" s="173" t="s">
        <v>125</v>
      </c>
      <c r="E220" s="174" t="s">
        <v>1242</v>
      </c>
      <c r="F220" s="175" t="s">
        <v>1243</v>
      </c>
      <c r="G220" s="176" t="s">
        <v>730</v>
      </c>
      <c r="H220" s="177">
        <v>2297.27</v>
      </c>
      <c r="I220" s="86">
        <v>0</v>
      </c>
      <c r="J220" s="178">
        <f>ROUND(I220*H220,2)</f>
        <v>0</v>
      </c>
      <c r="K220" s="179"/>
      <c r="L220" s="97"/>
      <c r="M220" s="180" t="s">
        <v>1</v>
      </c>
      <c r="N220" s="181" t="s">
        <v>37</v>
      </c>
      <c r="O220" s="182">
        <v>6.0000000000000001E-3</v>
      </c>
      <c r="P220" s="182">
        <f>O220*H220</f>
        <v>13.783620000000001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96"/>
      <c r="V220" s="96"/>
      <c r="W220" s="96"/>
      <c r="X220" s="96"/>
      <c r="Y220" s="96"/>
      <c r="Z220" s="96"/>
      <c r="AA220" s="96"/>
      <c r="AB220" s="96"/>
      <c r="AC220" s="96"/>
      <c r="AD220" s="96"/>
      <c r="AE220" s="96"/>
      <c r="AR220" s="184" t="s">
        <v>129</v>
      </c>
      <c r="AT220" s="184" t="s">
        <v>125</v>
      </c>
      <c r="AU220" s="184" t="s">
        <v>82</v>
      </c>
      <c r="AY220" s="88" t="s">
        <v>124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88" t="s">
        <v>80</v>
      </c>
      <c r="BK220" s="185">
        <f>ROUND(I220*H220,2)</f>
        <v>0</v>
      </c>
      <c r="BL220" s="88" t="s">
        <v>129</v>
      </c>
      <c r="BM220" s="184" t="s">
        <v>2592</v>
      </c>
    </row>
    <row r="221" spans="1:65" s="99" customFormat="1" ht="48" x14ac:dyDescent="0.2">
      <c r="A221" s="96"/>
      <c r="B221" s="97"/>
      <c r="C221" s="96"/>
      <c r="D221" s="186" t="s">
        <v>221</v>
      </c>
      <c r="E221" s="96"/>
      <c r="F221" s="187" t="s">
        <v>1239</v>
      </c>
      <c r="G221" s="96"/>
      <c r="H221" s="96"/>
      <c r="I221" s="96"/>
      <c r="J221" s="96"/>
      <c r="K221" s="96"/>
      <c r="L221" s="97"/>
      <c r="M221" s="188"/>
      <c r="N221" s="189"/>
      <c r="O221" s="190"/>
      <c r="P221" s="190"/>
      <c r="Q221" s="190"/>
      <c r="R221" s="190"/>
      <c r="S221" s="190"/>
      <c r="T221" s="191"/>
      <c r="U221" s="96"/>
      <c r="V221" s="96"/>
      <c r="W221" s="96"/>
      <c r="X221" s="96"/>
      <c r="Y221" s="96"/>
      <c r="Z221" s="96"/>
      <c r="AA221" s="96"/>
      <c r="AB221" s="96"/>
      <c r="AC221" s="96"/>
      <c r="AD221" s="96"/>
      <c r="AE221" s="96"/>
      <c r="AT221" s="88" t="s">
        <v>221</v>
      </c>
      <c r="AU221" s="88" t="s">
        <v>82</v>
      </c>
    </row>
    <row r="222" spans="1:65" s="192" customFormat="1" x14ac:dyDescent="0.2">
      <c r="B222" s="193"/>
      <c r="D222" s="186" t="s">
        <v>131</v>
      </c>
      <c r="E222" s="194" t="s">
        <v>1</v>
      </c>
      <c r="F222" s="195" t="s">
        <v>2593</v>
      </c>
      <c r="H222" s="196">
        <v>1352.538</v>
      </c>
      <c r="L222" s="193"/>
      <c r="M222" s="197"/>
      <c r="N222" s="198"/>
      <c r="O222" s="198"/>
      <c r="P222" s="198"/>
      <c r="Q222" s="198"/>
      <c r="R222" s="198"/>
      <c r="S222" s="198"/>
      <c r="T222" s="199"/>
      <c r="AT222" s="194" t="s">
        <v>131</v>
      </c>
      <c r="AU222" s="194" t="s">
        <v>82</v>
      </c>
      <c r="AV222" s="192" t="s">
        <v>82</v>
      </c>
      <c r="AW222" s="192" t="s">
        <v>28</v>
      </c>
      <c r="AX222" s="192" t="s">
        <v>72</v>
      </c>
      <c r="AY222" s="194" t="s">
        <v>124</v>
      </c>
    </row>
    <row r="223" spans="1:65" s="192" customFormat="1" x14ac:dyDescent="0.2">
      <c r="B223" s="193"/>
      <c r="D223" s="186" t="s">
        <v>131</v>
      </c>
      <c r="E223" s="194" t="s">
        <v>1</v>
      </c>
      <c r="F223" s="195" t="s">
        <v>2594</v>
      </c>
      <c r="H223" s="196">
        <v>944.73199999999997</v>
      </c>
      <c r="L223" s="193"/>
      <c r="M223" s="197"/>
      <c r="N223" s="198"/>
      <c r="O223" s="198"/>
      <c r="P223" s="198"/>
      <c r="Q223" s="198"/>
      <c r="R223" s="198"/>
      <c r="S223" s="198"/>
      <c r="T223" s="199"/>
      <c r="AT223" s="194" t="s">
        <v>131</v>
      </c>
      <c r="AU223" s="194" t="s">
        <v>82</v>
      </c>
      <c r="AV223" s="192" t="s">
        <v>82</v>
      </c>
      <c r="AW223" s="192" t="s">
        <v>28</v>
      </c>
      <c r="AX223" s="192" t="s">
        <v>72</v>
      </c>
      <c r="AY223" s="194" t="s">
        <v>124</v>
      </c>
    </row>
    <row r="224" spans="1:65" s="210" customFormat="1" x14ac:dyDescent="0.2">
      <c r="B224" s="211"/>
      <c r="D224" s="186" t="s">
        <v>131</v>
      </c>
      <c r="E224" s="212" t="s">
        <v>1</v>
      </c>
      <c r="F224" s="213" t="s">
        <v>140</v>
      </c>
      <c r="H224" s="214">
        <v>2297.27</v>
      </c>
      <c r="L224" s="211"/>
      <c r="M224" s="228"/>
      <c r="N224" s="229"/>
      <c r="O224" s="229"/>
      <c r="P224" s="229"/>
      <c r="Q224" s="229"/>
      <c r="R224" s="229"/>
      <c r="S224" s="229"/>
      <c r="T224" s="230"/>
      <c r="AT224" s="212" t="s">
        <v>131</v>
      </c>
      <c r="AU224" s="212" t="s">
        <v>82</v>
      </c>
      <c r="AV224" s="210" t="s">
        <v>129</v>
      </c>
      <c r="AW224" s="210" t="s">
        <v>28</v>
      </c>
      <c r="AX224" s="210" t="s">
        <v>80</v>
      </c>
      <c r="AY224" s="212" t="s">
        <v>124</v>
      </c>
    </row>
    <row r="225" spans="1:31" s="99" customFormat="1" ht="6.9" customHeight="1" x14ac:dyDescent="0.2">
      <c r="A225" s="96"/>
      <c r="B225" s="130"/>
      <c r="C225" s="131"/>
      <c r="D225" s="131"/>
      <c r="E225" s="131"/>
      <c r="F225" s="131"/>
      <c r="G225" s="131"/>
      <c r="H225" s="131"/>
      <c r="I225" s="131"/>
      <c r="J225" s="131"/>
      <c r="K225" s="131"/>
      <c r="L225" s="97"/>
      <c r="M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  <c r="AA225" s="96"/>
      <c r="AB225" s="96"/>
      <c r="AC225" s="96"/>
      <c r="AD225" s="96"/>
      <c r="AE225" s="96"/>
    </row>
  </sheetData>
  <sheetProtection algorithmName="SHA-512" hashValue="W+wrCMetysv/Fo7t462v5zH+pqUfIx5zTRyEzTWQXeblh44Q181tTDXPYx+fX/eDoNxIL+t4odf04mKuD9W1aA==" saltValue="oXwqJKs73v2Av+6MPJjwXg==" spinCount="100000" sheet="1" objects="1" scenarios="1"/>
  <autoFilter ref="C120:K224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61"/>
  <sheetViews>
    <sheetView showGridLines="0" topLeftCell="A107" zoomScale="85" zoomScaleNormal="85" workbookViewId="0">
      <selection activeCell="H130" sqref="H130"/>
    </sheetView>
  </sheetViews>
  <sheetFormatPr defaultRowHeight="10.199999999999999" x14ac:dyDescent="0.2"/>
  <cols>
    <col min="1" max="1" width="8.28515625" style="78" customWidth="1"/>
    <col min="2" max="2" width="1.7109375" style="78" customWidth="1"/>
    <col min="3" max="3" width="4.140625" style="78" customWidth="1"/>
    <col min="4" max="4" width="4.28515625" style="78" customWidth="1"/>
    <col min="5" max="5" width="17.140625" style="78" customWidth="1"/>
    <col min="6" max="6" width="100.85546875" style="78" customWidth="1"/>
    <col min="7" max="7" width="8.140625" style="78" customWidth="1"/>
    <col min="8" max="8" width="11.42578125" style="78" customWidth="1"/>
    <col min="9" max="10" width="20.140625" style="78" customWidth="1"/>
    <col min="11" max="11" width="20.140625" style="78" hidden="1" customWidth="1"/>
    <col min="12" max="12" width="9.28515625" style="78" customWidth="1"/>
    <col min="13" max="13" width="10.85546875" style="78" hidden="1" customWidth="1"/>
    <col min="14" max="14" width="9.28515625" style="78" hidden="1"/>
    <col min="15" max="20" width="14.140625" style="78" hidden="1" customWidth="1"/>
    <col min="21" max="21" width="16.28515625" style="78" hidden="1" customWidth="1"/>
    <col min="22" max="22" width="12.28515625" style="78" customWidth="1"/>
    <col min="23" max="23" width="16.28515625" style="78" customWidth="1"/>
    <col min="24" max="24" width="12.28515625" style="78" customWidth="1"/>
    <col min="25" max="25" width="15" style="78" customWidth="1"/>
    <col min="26" max="26" width="11" style="78" customWidth="1"/>
    <col min="27" max="27" width="15" style="78" customWidth="1"/>
    <col min="28" max="28" width="16.28515625" style="78" customWidth="1"/>
    <col min="29" max="29" width="11" style="78" customWidth="1"/>
    <col min="30" max="30" width="15" style="78" customWidth="1"/>
    <col min="31" max="31" width="16.28515625" style="78" customWidth="1"/>
    <col min="32" max="43" width="9.140625" style="78"/>
    <col min="44" max="65" width="9.28515625" style="78" hidden="1"/>
    <col min="66" max="16384" width="9.140625" style="78"/>
  </cols>
  <sheetData>
    <row r="2" spans="1:46" ht="36.9" customHeight="1" x14ac:dyDescent="0.2">
      <c r="L2" s="274" t="s">
        <v>5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88" t="s">
        <v>94</v>
      </c>
    </row>
    <row r="3" spans="1:46" ht="6.9" customHeight="1" x14ac:dyDescent="0.2">
      <c r="B3" s="89"/>
      <c r="C3" s="90"/>
      <c r="D3" s="90"/>
      <c r="E3" s="90"/>
      <c r="F3" s="90"/>
      <c r="G3" s="90"/>
      <c r="H3" s="90"/>
      <c r="I3" s="90"/>
      <c r="J3" s="90"/>
      <c r="K3" s="90"/>
      <c r="L3" s="91"/>
      <c r="AT3" s="88" t="s">
        <v>82</v>
      </c>
    </row>
    <row r="4" spans="1:46" ht="24.9" customHeight="1" x14ac:dyDescent="0.2">
      <c r="B4" s="91"/>
      <c r="D4" s="92" t="s">
        <v>95</v>
      </c>
      <c r="L4" s="91"/>
      <c r="M4" s="93" t="s">
        <v>10</v>
      </c>
      <c r="AT4" s="88" t="s">
        <v>3</v>
      </c>
    </row>
    <row r="5" spans="1:46" ht="6.9" customHeight="1" x14ac:dyDescent="0.2">
      <c r="B5" s="91"/>
      <c r="L5" s="91"/>
    </row>
    <row r="6" spans="1:46" ht="12" customHeight="1" x14ac:dyDescent="0.2">
      <c r="B6" s="91"/>
      <c r="D6" s="94" t="s">
        <v>14</v>
      </c>
      <c r="L6" s="91"/>
    </row>
    <row r="7" spans="1:46" ht="16.5" customHeight="1" x14ac:dyDescent="0.2">
      <c r="B7" s="91"/>
      <c r="E7" s="272" t="str">
        <f>'Rekapitulace stavby'!K6</f>
        <v>Holice - využití srážkových vod</v>
      </c>
      <c r="F7" s="273"/>
      <c r="G7" s="273"/>
      <c r="H7" s="273"/>
      <c r="L7" s="91"/>
    </row>
    <row r="8" spans="1:46" s="99" customFormat="1" ht="12" customHeight="1" x14ac:dyDescent="0.2">
      <c r="A8" s="96"/>
      <c r="B8" s="97"/>
      <c r="C8" s="96"/>
      <c r="D8" s="94" t="s">
        <v>96</v>
      </c>
      <c r="E8" s="96"/>
      <c r="F8" s="96"/>
      <c r="G8" s="96"/>
      <c r="H8" s="96"/>
      <c r="I8" s="96"/>
      <c r="J8" s="96"/>
      <c r="K8" s="96"/>
      <c r="L8" s="98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</row>
    <row r="9" spans="1:46" s="99" customFormat="1" ht="16.5" customHeight="1" x14ac:dyDescent="0.2">
      <c r="A9" s="96"/>
      <c r="B9" s="97"/>
      <c r="C9" s="96"/>
      <c r="D9" s="96"/>
      <c r="E9" s="270" t="s">
        <v>2595</v>
      </c>
      <c r="F9" s="271"/>
      <c r="G9" s="271"/>
      <c r="H9" s="271"/>
      <c r="I9" s="96"/>
      <c r="J9" s="96"/>
      <c r="K9" s="96"/>
      <c r="L9" s="98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</row>
    <row r="10" spans="1:46" s="99" customFormat="1" x14ac:dyDescent="0.2">
      <c r="A10" s="96"/>
      <c r="B10" s="97"/>
      <c r="C10" s="96"/>
      <c r="D10" s="96"/>
      <c r="E10" s="96"/>
      <c r="F10" s="96"/>
      <c r="G10" s="96"/>
      <c r="H10" s="96"/>
      <c r="I10" s="96"/>
      <c r="J10" s="96"/>
      <c r="K10" s="96"/>
      <c r="L10" s="98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</row>
    <row r="11" spans="1:46" s="99" customFormat="1" ht="12" customHeight="1" x14ac:dyDescent="0.2">
      <c r="A11" s="96"/>
      <c r="B11" s="97"/>
      <c r="C11" s="96"/>
      <c r="D11" s="94" t="s">
        <v>16</v>
      </c>
      <c r="E11" s="96"/>
      <c r="F11" s="101" t="s">
        <v>1</v>
      </c>
      <c r="G11" s="96"/>
      <c r="H11" s="96"/>
      <c r="I11" s="94" t="s">
        <v>17</v>
      </c>
      <c r="J11" s="101" t="s">
        <v>1</v>
      </c>
      <c r="K11" s="96"/>
      <c r="L11" s="98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</row>
    <row r="12" spans="1:46" s="99" customFormat="1" ht="12" customHeight="1" x14ac:dyDescent="0.2">
      <c r="A12" s="96"/>
      <c r="B12" s="97"/>
      <c r="C12" s="96"/>
      <c r="D12" s="94" t="s">
        <v>18</v>
      </c>
      <c r="E12" s="96"/>
      <c r="F12" s="101" t="s">
        <v>19</v>
      </c>
      <c r="G12" s="96"/>
      <c r="H12" s="96"/>
      <c r="I12" s="94" t="s">
        <v>20</v>
      </c>
      <c r="J12" s="102">
        <f>'Rekapitulace stavby'!AN8</f>
        <v>43913</v>
      </c>
      <c r="K12" s="96"/>
      <c r="L12" s="98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</row>
    <row r="13" spans="1:46" s="99" customFormat="1" ht="10.95" customHeight="1" x14ac:dyDescent="0.2">
      <c r="A13" s="96"/>
      <c r="B13" s="97"/>
      <c r="C13" s="96"/>
      <c r="D13" s="96"/>
      <c r="E13" s="96"/>
      <c r="F13" s="96"/>
      <c r="G13" s="96"/>
      <c r="H13" s="96"/>
      <c r="I13" s="96"/>
      <c r="J13" s="96"/>
      <c r="K13" s="96"/>
      <c r="L13" s="98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</row>
    <row r="14" spans="1:46" s="99" customFormat="1" ht="12" customHeight="1" x14ac:dyDescent="0.2">
      <c r="A14" s="96"/>
      <c r="B14" s="97"/>
      <c r="C14" s="96"/>
      <c r="D14" s="94" t="s">
        <v>21</v>
      </c>
      <c r="E14" s="96"/>
      <c r="F14" s="96"/>
      <c r="G14" s="96"/>
      <c r="H14" s="96"/>
      <c r="I14" s="94" t="s">
        <v>22</v>
      </c>
      <c r="J14" s="101" t="s">
        <v>1</v>
      </c>
      <c r="K14" s="96"/>
      <c r="L14" s="98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</row>
    <row r="15" spans="1:46" s="99" customFormat="1" ht="18" customHeight="1" x14ac:dyDescent="0.2">
      <c r="A15" s="96"/>
      <c r="B15" s="97"/>
      <c r="C15" s="96"/>
      <c r="D15" s="96"/>
      <c r="E15" s="101" t="s">
        <v>23</v>
      </c>
      <c r="F15" s="96"/>
      <c r="G15" s="96"/>
      <c r="H15" s="96"/>
      <c r="I15" s="94" t="s">
        <v>24</v>
      </c>
      <c r="J15" s="101" t="s">
        <v>1</v>
      </c>
      <c r="K15" s="96"/>
      <c r="L15" s="98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</row>
    <row r="16" spans="1:46" s="99" customFormat="1" ht="6.9" customHeight="1" x14ac:dyDescent="0.2">
      <c r="A16" s="96"/>
      <c r="B16" s="97"/>
      <c r="C16" s="96"/>
      <c r="D16" s="96"/>
      <c r="E16" s="96"/>
      <c r="F16" s="96"/>
      <c r="G16" s="96"/>
      <c r="H16" s="96"/>
      <c r="I16" s="96"/>
      <c r="J16" s="96"/>
      <c r="K16" s="96"/>
      <c r="L16" s="98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</row>
    <row r="17" spans="1:31" s="99" customFormat="1" ht="12" customHeight="1" x14ac:dyDescent="0.2">
      <c r="A17" s="96"/>
      <c r="B17" s="97"/>
      <c r="C17" s="96"/>
      <c r="D17" s="94" t="s">
        <v>25</v>
      </c>
      <c r="E17" s="96"/>
      <c r="F17" s="96"/>
      <c r="G17" s="96"/>
      <c r="H17" s="96"/>
      <c r="I17" s="94" t="s">
        <v>22</v>
      </c>
      <c r="J17" s="103" t="str">
        <f>'Rekapitulace stavby'!AN13</f>
        <v>Vyplň údaj</v>
      </c>
      <c r="K17" s="96"/>
      <c r="L17" s="98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</row>
    <row r="18" spans="1:31" s="99" customFormat="1" ht="18" customHeight="1" x14ac:dyDescent="0.2">
      <c r="A18" s="96"/>
      <c r="B18" s="97"/>
      <c r="C18" s="96"/>
      <c r="D18" s="96"/>
      <c r="E18" s="276" t="str">
        <f>'Rekapitulace stavby'!E14:AJ14</f>
        <v>Vyplň údaj</v>
      </c>
      <c r="F18" s="276"/>
      <c r="G18" s="276"/>
      <c r="H18" s="276"/>
      <c r="I18" s="94" t="s">
        <v>24</v>
      </c>
      <c r="J18" s="103" t="str">
        <f>'Rekapitulace stavby'!AN14</f>
        <v>Vyplň údaj</v>
      </c>
      <c r="K18" s="96"/>
      <c r="L18" s="98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</row>
    <row r="19" spans="1:31" s="99" customFormat="1" ht="6.9" customHeight="1" x14ac:dyDescent="0.2">
      <c r="A19" s="96"/>
      <c r="B19" s="97"/>
      <c r="C19" s="96"/>
      <c r="D19" s="96"/>
      <c r="E19" s="96"/>
      <c r="F19" s="96"/>
      <c r="G19" s="96"/>
      <c r="H19" s="96"/>
      <c r="I19" s="96"/>
      <c r="J19" s="96"/>
      <c r="K19" s="96"/>
      <c r="L19" s="98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</row>
    <row r="20" spans="1:31" s="99" customFormat="1" ht="12" customHeight="1" x14ac:dyDescent="0.2">
      <c r="A20" s="96"/>
      <c r="B20" s="97"/>
      <c r="C20" s="96"/>
      <c r="D20" s="94" t="s">
        <v>27</v>
      </c>
      <c r="E20" s="96"/>
      <c r="F20" s="96"/>
      <c r="G20" s="96"/>
      <c r="H20" s="96"/>
      <c r="I20" s="94" t="s">
        <v>22</v>
      </c>
      <c r="J20" s="101" t="str">
        <f>IF('Rekapitulace stavby'!AN16="","",'Rekapitulace stavby'!AN16)</f>
        <v/>
      </c>
      <c r="K20" s="96"/>
      <c r="L20" s="98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</row>
    <row r="21" spans="1:31" s="99" customFormat="1" ht="18" customHeight="1" x14ac:dyDescent="0.2">
      <c r="A21" s="96"/>
      <c r="B21" s="97"/>
      <c r="C21" s="96"/>
      <c r="D21" s="96"/>
      <c r="E21" s="101" t="str">
        <f>IF('Rekapitulace stavby'!E17="","",'Rekapitulace stavby'!E17)</f>
        <v xml:space="preserve"> </v>
      </c>
      <c r="F21" s="96"/>
      <c r="G21" s="96"/>
      <c r="H21" s="96"/>
      <c r="I21" s="94" t="s">
        <v>24</v>
      </c>
      <c r="J21" s="101" t="str">
        <f>IF('Rekapitulace stavby'!AN17="","",'Rekapitulace stavby'!AN17)</f>
        <v/>
      </c>
      <c r="K21" s="96"/>
      <c r="L21" s="98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</row>
    <row r="22" spans="1:31" s="99" customFormat="1" ht="6.9" customHeight="1" x14ac:dyDescent="0.2">
      <c r="A22" s="96"/>
      <c r="B22" s="97"/>
      <c r="C22" s="96"/>
      <c r="D22" s="96"/>
      <c r="E22" s="96"/>
      <c r="F22" s="96"/>
      <c r="G22" s="96"/>
      <c r="H22" s="96"/>
      <c r="I22" s="96"/>
      <c r="J22" s="96"/>
      <c r="K22" s="96"/>
      <c r="L22" s="98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</row>
    <row r="23" spans="1:31" s="99" customFormat="1" ht="12" customHeight="1" x14ac:dyDescent="0.2">
      <c r="A23" s="96"/>
      <c r="B23" s="97"/>
      <c r="C23" s="96"/>
      <c r="D23" s="94" t="s">
        <v>29</v>
      </c>
      <c r="E23" s="96"/>
      <c r="F23" s="96"/>
      <c r="G23" s="96"/>
      <c r="H23" s="96"/>
      <c r="I23" s="94" t="s">
        <v>22</v>
      </c>
      <c r="J23" s="101" t="s">
        <v>1</v>
      </c>
      <c r="K23" s="96"/>
      <c r="L23" s="98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</row>
    <row r="24" spans="1:31" s="99" customFormat="1" ht="18" customHeight="1" x14ac:dyDescent="0.2">
      <c r="A24" s="96"/>
      <c r="B24" s="97"/>
      <c r="C24" s="96"/>
      <c r="D24" s="96"/>
      <c r="E24" s="101" t="s">
        <v>30</v>
      </c>
      <c r="F24" s="96"/>
      <c r="G24" s="96"/>
      <c r="H24" s="96"/>
      <c r="I24" s="94" t="s">
        <v>24</v>
      </c>
      <c r="J24" s="101" t="s">
        <v>1</v>
      </c>
      <c r="K24" s="96"/>
      <c r="L24" s="98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</row>
    <row r="25" spans="1:31" s="99" customFormat="1" ht="6.9" customHeight="1" x14ac:dyDescent="0.2">
      <c r="A25" s="96"/>
      <c r="B25" s="97"/>
      <c r="C25" s="96"/>
      <c r="D25" s="96"/>
      <c r="E25" s="96"/>
      <c r="F25" s="96"/>
      <c r="G25" s="96"/>
      <c r="H25" s="96"/>
      <c r="I25" s="96"/>
      <c r="J25" s="96"/>
      <c r="K25" s="96"/>
      <c r="L25" s="98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99" customFormat="1" ht="12" customHeight="1" x14ac:dyDescent="0.2">
      <c r="A26" s="96"/>
      <c r="B26" s="97"/>
      <c r="C26" s="96"/>
      <c r="D26" s="94" t="s">
        <v>31</v>
      </c>
      <c r="E26" s="96"/>
      <c r="F26" s="96"/>
      <c r="G26" s="96"/>
      <c r="H26" s="96"/>
      <c r="I26" s="96"/>
      <c r="J26" s="96"/>
      <c r="K26" s="96"/>
      <c r="L26" s="98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</row>
    <row r="27" spans="1:31" s="108" customFormat="1" ht="16.5" customHeight="1" x14ac:dyDescent="0.2">
      <c r="A27" s="105"/>
      <c r="B27" s="106"/>
      <c r="C27" s="105"/>
      <c r="D27" s="105"/>
      <c r="E27" s="277" t="s">
        <v>1</v>
      </c>
      <c r="F27" s="277"/>
      <c r="G27" s="277"/>
      <c r="H27" s="277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99" customFormat="1" ht="6.9" customHeight="1" x14ac:dyDescent="0.2">
      <c r="A28" s="96"/>
      <c r="B28" s="97"/>
      <c r="C28" s="96"/>
      <c r="D28" s="96"/>
      <c r="E28" s="96"/>
      <c r="F28" s="96"/>
      <c r="G28" s="96"/>
      <c r="H28" s="96"/>
      <c r="I28" s="96"/>
      <c r="J28" s="96"/>
      <c r="K28" s="96"/>
      <c r="L28" s="98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</row>
    <row r="29" spans="1:31" s="99" customFormat="1" ht="6.9" customHeight="1" x14ac:dyDescent="0.2">
      <c r="A29" s="96"/>
      <c r="B29" s="97"/>
      <c r="C29" s="96"/>
      <c r="D29" s="109"/>
      <c r="E29" s="109"/>
      <c r="F29" s="109"/>
      <c r="G29" s="109"/>
      <c r="H29" s="109"/>
      <c r="I29" s="109"/>
      <c r="J29" s="109"/>
      <c r="K29" s="109"/>
      <c r="L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99" customFormat="1" ht="25.35" customHeight="1" x14ac:dyDescent="0.2">
      <c r="A30" s="96"/>
      <c r="B30" s="97"/>
      <c r="C30" s="96"/>
      <c r="D30" s="110" t="s">
        <v>32</v>
      </c>
      <c r="E30" s="96"/>
      <c r="F30" s="96"/>
      <c r="G30" s="96"/>
      <c r="H30" s="96"/>
      <c r="I30" s="96"/>
      <c r="J30" s="111">
        <f>ROUND(J117, 2)</f>
        <v>0</v>
      </c>
      <c r="K30" s="96"/>
      <c r="L30" s="98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</row>
    <row r="31" spans="1:31" s="99" customFormat="1" ht="6.9" customHeight="1" x14ac:dyDescent="0.2">
      <c r="A31" s="96"/>
      <c r="B31" s="97"/>
      <c r="C31" s="96"/>
      <c r="D31" s="109"/>
      <c r="E31" s="109"/>
      <c r="F31" s="109"/>
      <c r="G31" s="109"/>
      <c r="H31" s="109"/>
      <c r="I31" s="109"/>
      <c r="J31" s="109"/>
      <c r="K31" s="109"/>
      <c r="L31" s="98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</row>
    <row r="32" spans="1:31" s="99" customFormat="1" ht="14.4" customHeight="1" x14ac:dyDescent="0.2">
      <c r="A32" s="96"/>
      <c r="B32" s="97"/>
      <c r="C32" s="96"/>
      <c r="D32" s="96"/>
      <c r="E32" s="96"/>
      <c r="F32" s="112" t="s">
        <v>34</v>
      </c>
      <c r="G32" s="96"/>
      <c r="H32" s="96"/>
      <c r="I32" s="112" t="s">
        <v>33</v>
      </c>
      <c r="J32" s="112" t="s">
        <v>35</v>
      </c>
      <c r="K32" s="96"/>
      <c r="L32" s="98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</row>
    <row r="33" spans="1:31" s="99" customFormat="1" ht="14.4" customHeight="1" x14ac:dyDescent="0.2">
      <c r="A33" s="96"/>
      <c r="B33" s="97"/>
      <c r="C33" s="96"/>
      <c r="D33" s="113" t="s">
        <v>36</v>
      </c>
      <c r="E33" s="94" t="s">
        <v>37</v>
      </c>
      <c r="F33" s="114">
        <f>ROUND((SUM(BE117:BE160)),  2)</f>
        <v>0</v>
      </c>
      <c r="G33" s="96"/>
      <c r="H33" s="96"/>
      <c r="I33" s="115">
        <v>0.21</v>
      </c>
      <c r="J33" s="114">
        <f>ROUND(((SUM(BE117:BE160))*I33),  2)</f>
        <v>0</v>
      </c>
      <c r="K33" s="96"/>
      <c r="L33" s="98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</row>
    <row r="34" spans="1:31" s="99" customFormat="1" ht="14.4" customHeight="1" x14ac:dyDescent="0.2">
      <c r="A34" s="96"/>
      <c r="B34" s="97"/>
      <c r="C34" s="96"/>
      <c r="D34" s="96"/>
      <c r="E34" s="94" t="s">
        <v>38</v>
      </c>
      <c r="F34" s="114">
        <f>ROUND((SUM(BF117:BF160)),  2)</f>
        <v>0</v>
      </c>
      <c r="G34" s="96"/>
      <c r="H34" s="96"/>
      <c r="I34" s="115">
        <v>0.15</v>
      </c>
      <c r="J34" s="114">
        <f>ROUND(((SUM(BF117:BF160))*I34),  2)</f>
        <v>0</v>
      </c>
      <c r="K34" s="96"/>
      <c r="L34" s="98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</row>
    <row r="35" spans="1:31" s="99" customFormat="1" ht="14.4" hidden="1" customHeight="1" x14ac:dyDescent="0.2">
      <c r="A35" s="96"/>
      <c r="B35" s="97"/>
      <c r="C35" s="96"/>
      <c r="D35" s="96"/>
      <c r="E35" s="94" t="s">
        <v>39</v>
      </c>
      <c r="F35" s="114">
        <f>ROUND((SUM(BG117:BG160)),  2)</f>
        <v>0</v>
      </c>
      <c r="G35" s="96"/>
      <c r="H35" s="96"/>
      <c r="I35" s="115">
        <v>0.21</v>
      </c>
      <c r="J35" s="114">
        <f>0</f>
        <v>0</v>
      </c>
      <c r="K35" s="96"/>
      <c r="L35" s="98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</row>
    <row r="36" spans="1:31" s="99" customFormat="1" ht="14.4" hidden="1" customHeight="1" x14ac:dyDescent="0.2">
      <c r="A36" s="96"/>
      <c r="B36" s="97"/>
      <c r="C36" s="96"/>
      <c r="D36" s="96"/>
      <c r="E36" s="94" t="s">
        <v>40</v>
      </c>
      <c r="F36" s="114">
        <f>ROUND((SUM(BH117:BH160)),  2)</f>
        <v>0</v>
      </c>
      <c r="G36" s="96"/>
      <c r="H36" s="96"/>
      <c r="I36" s="115">
        <v>0.15</v>
      </c>
      <c r="J36" s="114">
        <f>0</f>
        <v>0</v>
      </c>
      <c r="K36" s="96"/>
      <c r="L36" s="98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</row>
    <row r="37" spans="1:31" s="99" customFormat="1" ht="14.4" hidden="1" customHeight="1" x14ac:dyDescent="0.2">
      <c r="A37" s="96"/>
      <c r="B37" s="97"/>
      <c r="C37" s="96"/>
      <c r="D37" s="96"/>
      <c r="E37" s="94" t="s">
        <v>41</v>
      </c>
      <c r="F37" s="114">
        <f>ROUND((SUM(BI117:BI160)),  2)</f>
        <v>0</v>
      </c>
      <c r="G37" s="96"/>
      <c r="H37" s="96"/>
      <c r="I37" s="115">
        <v>0</v>
      </c>
      <c r="J37" s="114">
        <f>0</f>
        <v>0</v>
      </c>
      <c r="K37" s="96"/>
      <c r="L37" s="98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</row>
    <row r="38" spans="1:31" s="99" customFormat="1" ht="6.9" customHeight="1" x14ac:dyDescent="0.2">
      <c r="A38" s="96"/>
      <c r="B38" s="97"/>
      <c r="C38" s="96"/>
      <c r="D38" s="96"/>
      <c r="E38" s="96"/>
      <c r="F38" s="96"/>
      <c r="G38" s="96"/>
      <c r="H38" s="96"/>
      <c r="I38" s="96"/>
      <c r="J38" s="96"/>
      <c r="K38" s="96"/>
      <c r="L38" s="98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</row>
    <row r="39" spans="1:31" s="99" customFormat="1" ht="25.35" customHeight="1" x14ac:dyDescent="0.2">
      <c r="A39" s="96"/>
      <c r="B39" s="97"/>
      <c r="C39" s="116"/>
      <c r="D39" s="117" t="s">
        <v>42</v>
      </c>
      <c r="E39" s="118"/>
      <c r="F39" s="118"/>
      <c r="G39" s="119" t="s">
        <v>43</v>
      </c>
      <c r="H39" s="120" t="s">
        <v>44</v>
      </c>
      <c r="I39" s="118"/>
      <c r="J39" s="121">
        <f>SUM(J30:J37)</f>
        <v>0</v>
      </c>
      <c r="K39" s="122"/>
      <c r="L39" s="98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</row>
    <row r="40" spans="1:31" s="99" customFormat="1" ht="14.4" customHeight="1" x14ac:dyDescent="0.2">
      <c r="A40" s="96"/>
      <c r="B40" s="97"/>
      <c r="C40" s="96"/>
      <c r="D40" s="96"/>
      <c r="E40" s="96"/>
      <c r="F40" s="96"/>
      <c r="G40" s="96"/>
      <c r="H40" s="96"/>
      <c r="I40" s="96"/>
      <c r="J40" s="96"/>
      <c r="K40" s="96"/>
      <c r="L40" s="98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</row>
    <row r="41" spans="1:31" ht="14.4" customHeight="1" x14ac:dyDescent="0.2">
      <c r="B41" s="91"/>
      <c r="L41" s="91"/>
    </row>
    <row r="42" spans="1:31" ht="14.4" customHeight="1" x14ac:dyDescent="0.2">
      <c r="B42" s="91"/>
      <c r="L42" s="91"/>
    </row>
    <row r="43" spans="1:31" ht="14.4" customHeight="1" x14ac:dyDescent="0.2">
      <c r="B43" s="91"/>
      <c r="L43" s="91"/>
    </row>
    <row r="44" spans="1:31" ht="14.4" customHeight="1" x14ac:dyDescent="0.2">
      <c r="B44" s="91"/>
      <c r="L44" s="91"/>
    </row>
    <row r="45" spans="1:31" ht="14.4" customHeight="1" x14ac:dyDescent="0.2">
      <c r="B45" s="91"/>
      <c r="L45" s="91"/>
    </row>
    <row r="46" spans="1:31" ht="14.4" customHeight="1" x14ac:dyDescent="0.2">
      <c r="B46" s="91"/>
      <c r="L46" s="91"/>
    </row>
    <row r="47" spans="1:31" ht="14.4" customHeight="1" x14ac:dyDescent="0.2">
      <c r="B47" s="91"/>
      <c r="L47" s="91"/>
    </row>
    <row r="48" spans="1:31" ht="14.4" customHeight="1" x14ac:dyDescent="0.2">
      <c r="B48" s="91"/>
      <c r="L48" s="91"/>
    </row>
    <row r="49" spans="1:31" ht="14.4" customHeight="1" x14ac:dyDescent="0.2">
      <c r="B49" s="91"/>
      <c r="L49" s="91"/>
    </row>
    <row r="50" spans="1:31" s="99" customFormat="1" ht="14.4" customHeight="1" x14ac:dyDescent="0.2">
      <c r="B50" s="98"/>
      <c r="D50" s="123" t="s">
        <v>45</v>
      </c>
      <c r="E50" s="124"/>
      <c r="F50" s="124"/>
      <c r="G50" s="123" t="s">
        <v>46</v>
      </c>
      <c r="H50" s="124"/>
      <c r="I50" s="124"/>
      <c r="J50" s="124"/>
      <c r="K50" s="124"/>
      <c r="L50" s="98"/>
    </row>
    <row r="51" spans="1:31" x14ac:dyDescent="0.2">
      <c r="B51" s="91"/>
      <c r="L51" s="91"/>
    </row>
    <row r="52" spans="1:31" x14ac:dyDescent="0.2">
      <c r="B52" s="91"/>
      <c r="L52" s="91"/>
    </row>
    <row r="53" spans="1:31" x14ac:dyDescent="0.2">
      <c r="B53" s="91"/>
      <c r="L53" s="91"/>
    </row>
    <row r="54" spans="1:31" x14ac:dyDescent="0.2">
      <c r="B54" s="91"/>
      <c r="L54" s="91"/>
    </row>
    <row r="55" spans="1:31" x14ac:dyDescent="0.2">
      <c r="B55" s="91"/>
      <c r="L55" s="91"/>
    </row>
    <row r="56" spans="1:31" x14ac:dyDescent="0.2">
      <c r="B56" s="91"/>
      <c r="L56" s="91"/>
    </row>
    <row r="57" spans="1:31" x14ac:dyDescent="0.2">
      <c r="B57" s="91"/>
      <c r="L57" s="91"/>
    </row>
    <row r="58" spans="1:31" x14ac:dyDescent="0.2">
      <c r="B58" s="91"/>
      <c r="L58" s="91"/>
    </row>
    <row r="59" spans="1:31" x14ac:dyDescent="0.2">
      <c r="B59" s="91"/>
      <c r="L59" s="91"/>
    </row>
    <row r="60" spans="1:31" x14ac:dyDescent="0.2">
      <c r="B60" s="91"/>
      <c r="L60" s="91"/>
    </row>
    <row r="61" spans="1:31" s="99" customFormat="1" ht="13.2" x14ac:dyDescent="0.2">
      <c r="A61" s="96"/>
      <c r="B61" s="97"/>
      <c r="C61" s="96"/>
      <c r="D61" s="125" t="s">
        <v>47</v>
      </c>
      <c r="E61" s="126"/>
      <c r="F61" s="127" t="s">
        <v>48</v>
      </c>
      <c r="G61" s="125" t="s">
        <v>47</v>
      </c>
      <c r="H61" s="126"/>
      <c r="I61" s="126"/>
      <c r="J61" s="128" t="s">
        <v>48</v>
      </c>
      <c r="K61" s="126"/>
      <c r="L61" s="98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 x14ac:dyDescent="0.2">
      <c r="B62" s="91"/>
      <c r="L62" s="91"/>
    </row>
    <row r="63" spans="1:31" x14ac:dyDescent="0.2">
      <c r="B63" s="91"/>
      <c r="L63" s="91"/>
    </row>
    <row r="64" spans="1:31" x14ac:dyDescent="0.2">
      <c r="B64" s="91"/>
      <c r="L64" s="91"/>
    </row>
    <row r="65" spans="1:31" s="99" customFormat="1" ht="13.2" x14ac:dyDescent="0.2">
      <c r="A65" s="96"/>
      <c r="B65" s="97"/>
      <c r="C65" s="96"/>
      <c r="D65" s="123" t="s">
        <v>49</v>
      </c>
      <c r="E65" s="129"/>
      <c r="F65" s="129"/>
      <c r="G65" s="123" t="s">
        <v>50</v>
      </c>
      <c r="H65" s="129"/>
      <c r="I65" s="129"/>
      <c r="J65" s="129"/>
      <c r="K65" s="129"/>
      <c r="L65" s="98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 x14ac:dyDescent="0.2">
      <c r="B66" s="91"/>
      <c r="L66" s="91"/>
    </row>
    <row r="67" spans="1:31" x14ac:dyDescent="0.2">
      <c r="B67" s="91"/>
      <c r="L67" s="91"/>
    </row>
    <row r="68" spans="1:31" x14ac:dyDescent="0.2">
      <c r="B68" s="91"/>
      <c r="L68" s="91"/>
    </row>
    <row r="69" spans="1:31" x14ac:dyDescent="0.2">
      <c r="B69" s="91"/>
      <c r="L69" s="91"/>
    </row>
    <row r="70" spans="1:31" x14ac:dyDescent="0.2">
      <c r="B70" s="91"/>
      <c r="L70" s="91"/>
    </row>
    <row r="71" spans="1:31" x14ac:dyDescent="0.2">
      <c r="B71" s="91"/>
      <c r="L71" s="91"/>
    </row>
    <row r="72" spans="1:31" x14ac:dyDescent="0.2">
      <c r="B72" s="91"/>
      <c r="L72" s="91"/>
    </row>
    <row r="73" spans="1:31" x14ac:dyDescent="0.2">
      <c r="B73" s="91"/>
      <c r="L73" s="91"/>
    </row>
    <row r="74" spans="1:31" x14ac:dyDescent="0.2">
      <c r="B74" s="91"/>
      <c r="L74" s="91"/>
    </row>
    <row r="75" spans="1:31" x14ac:dyDescent="0.2">
      <c r="B75" s="91"/>
      <c r="L75" s="91"/>
    </row>
    <row r="76" spans="1:31" s="99" customFormat="1" ht="13.2" x14ac:dyDescent="0.2">
      <c r="A76" s="96"/>
      <c r="B76" s="97"/>
      <c r="C76" s="96"/>
      <c r="D76" s="125" t="s">
        <v>47</v>
      </c>
      <c r="E76" s="126"/>
      <c r="F76" s="127" t="s">
        <v>48</v>
      </c>
      <c r="G76" s="125" t="s">
        <v>47</v>
      </c>
      <c r="H76" s="126"/>
      <c r="I76" s="126"/>
      <c r="J76" s="128" t="s">
        <v>48</v>
      </c>
      <c r="K76" s="126"/>
      <c r="L76" s="98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 s="99" customFormat="1" ht="14.4" customHeight="1" x14ac:dyDescent="0.2">
      <c r="A77" s="96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98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81" spans="1:47" s="99" customFormat="1" ht="6.9" customHeight="1" x14ac:dyDescent="0.2">
      <c r="A81" s="96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98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47" s="99" customFormat="1" ht="24.9" customHeight="1" x14ac:dyDescent="0.2">
      <c r="A82" s="96"/>
      <c r="B82" s="97"/>
      <c r="C82" s="92" t="s">
        <v>98</v>
      </c>
      <c r="D82" s="96"/>
      <c r="E82" s="96"/>
      <c r="F82" s="96"/>
      <c r="G82" s="96"/>
      <c r="H82" s="96"/>
      <c r="I82" s="96"/>
      <c r="J82" s="96"/>
      <c r="K82" s="96"/>
      <c r="L82" s="98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47" s="99" customFormat="1" ht="6.9" customHeight="1" x14ac:dyDescent="0.2">
      <c r="A83" s="96"/>
      <c r="B83" s="97"/>
      <c r="C83" s="96"/>
      <c r="D83" s="96"/>
      <c r="E83" s="96"/>
      <c r="F83" s="96"/>
      <c r="G83" s="96"/>
      <c r="H83" s="96"/>
      <c r="I83" s="96"/>
      <c r="J83" s="96"/>
      <c r="K83" s="96"/>
      <c r="L83" s="98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47" s="99" customFormat="1" ht="12" customHeight="1" x14ac:dyDescent="0.2">
      <c r="A84" s="96"/>
      <c r="B84" s="97"/>
      <c r="C84" s="94" t="s">
        <v>14</v>
      </c>
      <c r="D84" s="96"/>
      <c r="E84" s="96"/>
      <c r="F84" s="96"/>
      <c r="G84" s="96"/>
      <c r="H84" s="96"/>
      <c r="I84" s="96"/>
      <c r="J84" s="96"/>
      <c r="K84" s="96"/>
      <c r="L84" s="98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47" s="99" customFormat="1" ht="16.5" customHeight="1" x14ac:dyDescent="0.2">
      <c r="A85" s="96"/>
      <c r="B85" s="97"/>
      <c r="C85" s="96"/>
      <c r="D85" s="96"/>
      <c r="E85" s="272" t="str">
        <f>E7</f>
        <v>Holice - využití srážkových vod</v>
      </c>
      <c r="F85" s="273"/>
      <c r="G85" s="273"/>
      <c r="H85" s="273"/>
      <c r="I85" s="96"/>
      <c r="J85" s="96"/>
      <c r="K85" s="96"/>
      <c r="L85" s="98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47" s="99" customFormat="1" ht="12" customHeight="1" x14ac:dyDescent="0.2">
      <c r="A86" s="96"/>
      <c r="B86" s="97"/>
      <c r="C86" s="94" t="s">
        <v>96</v>
      </c>
      <c r="D86" s="96"/>
      <c r="E86" s="96"/>
      <c r="F86" s="96"/>
      <c r="G86" s="96"/>
      <c r="H86" s="96"/>
      <c r="I86" s="96"/>
      <c r="J86" s="96"/>
      <c r="K86" s="96"/>
      <c r="L86" s="98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</row>
    <row r="87" spans="1:47" s="99" customFormat="1" ht="16.5" customHeight="1" x14ac:dyDescent="0.2">
      <c r="A87" s="96"/>
      <c r="B87" s="97"/>
      <c r="C87" s="96"/>
      <c r="D87" s="96"/>
      <c r="E87" s="270" t="str">
        <f>E9</f>
        <v>VRN - Vedlejší rozpočtové náklady</v>
      </c>
      <c r="F87" s="271"/>
      <c r="G87" s="271"/>
      <c r="H87" s="271"/>
      <c r="I87" s="96"/>
      <c r="J87" s="96"/>
      <c r="K87" s="96"/>
      <c r="L87" s="98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47" s="99" customFormat="1" ht="6.9" customHeight="1" x14ac:dyDescent="0.2">
      <c r="A88" s="96"/>
      <c r="B88" s="97"/>
      <c r="C88" s="96"/>
      <c r="D88" s="96"/>
      <c r="E88" s="96"/>
      <c r="F88" s="96"/>
      <c r="G88" s="96"/>
      <c r="H88" s="96"/>
      <c r="I88" s="96"/>
      <c r="J88" s="96"/>
      <c r="K88" s="96"/>
      <c r="L88" s="98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47" s="99" customFormat="1" ht="12" customHeight="1" x14ac:dyDescent="0.2">
      <c r="A89" s="96"/>
      <c r="B89" s="97"/>
      <c r="C89" s="94" t="s">
        <v>18</v>
      </c>
      <c r="D89" s="96"/>
      <c r="E89" s="96"/>
      <c r="F89" s="101" t="str">
        <f>F12</f>
        <v>Sokolský park a okolí</v>
      </c>
      <c r="G89" s="96"/>
      <c r="H89" s="96"/>
      <c r="I89" s="94" t="s">
        <v>20</v>
      </c>
      <c r="J89" s="134">
        <f>IF(J12="","",J12)</f>
        <v>43913</v>
      </c>
      <c r="K89" s="96"/>
      <c r="L89" s="98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</row>
    <row r="90" spans="1:47" s="99" customFormat="1" ht="6.9" customHeight="1" x14ac:dyDescent="0.2">
      <c r="A90" s="96"/>
      <c r="B90" s="97"/>
      <c r="C90" s="96"/>
      <c r="D90" s="96"/>
      <c r="E90" s="96"/>
      <c r="F90" s="96"/>
      <c r="G90" s="96"/>
      <c r="H90" s="96"/>
      <c r="I90" s="96"/>
      <c r="J90" s="96"/>
      <c r="K90" s="96"/>
      <c r="L90" s="98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</row>
    <row r="91" spans="1:47" s="99" customFormat="1" ht="15.15" customHeight="1" x14ac:dyDescent="0.2">
      <c r="A91" s="96"/>
      <c r="B91" s="97"/>
      <c r="C91" s="94" t="s">
        <v>21</v>
      </c>
      <c r="D91" s="96"/>
      <c r="E91" s="96"/>
      <c r="F91" s="101" t="str">
        <f>E15</f>
        <v>Město Holice</v>
      </c>
      <c r="G91" s="96"/>
      <c r="H91" s="96"/>
      <c r="I91" s="94" t="s">
        <v>27</v>
      </c>
      <c r="J91" s="135" t="str">
        <f>E21</f>
        <v xml:space="preserve"> </v>
      </c>
      <c r="K91" s="96"/>
      <c r="L91" s="98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</row>
    <row r="92" spans="1:47" s="99" customFormat="1" ht="40.200000000000003" customHeight="1" x14ac:dyDescent="0.2">
      <c r="A92" s="96"/>
      <c r="B92" s="97"/>
      <c r="C92" s="94" t="s">
        <v>25</v>
      </c>
      <c r="D92" s="96"/>
      <c r="E92" s="96"/>
      <c r="F92" s="101" t="str">
        <f>IF(E18="","",E18)</f>
        <v>Vyplň údaj</v>
      </c>
      <c r="G92" s="96"/>
      <c r="H92" s="96"/>
      <c r="I92" s="94" t="s">
        <v>29</v>
      </c>
      <c r="J92" s="135" t="str">
        <f>E24</f>
        <v>ČISTÁ PŘÍRODA VÝCHODNÍCH ČECH, o. p. s.</v>
      </c>
      <c r="K92" s="96"/>
      <c r="L92" s="98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</row>
    <row r="93" spans="1:47" s="99" customFormat="1" ht="10.35" customHeight="1" x14ac:dyDescent="0.2">
      <c r="A93" s="96"/>
      <c r="B93" s="97"/>
      <c r="C93" s="96"/>
      <c r="D93" s="96"/>
      <c r="E93" s="96"/>
      <c r="F93" s="96"/>
      <c r="G93" s="96"/>
      <c r="H93" s="96"/>
      <c r="I93" s="96"/>
      <c r="J93" s="96"/>
      <c r="K93" s="96"/>
      <c r="L93" s="98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</row>
    <row r="94" spans="1:47" s="99" customFormat="1" ht="29.25" customHeight="1" x14ac:dyDescent="0.2">
      <c r="A94" s="96"/>
      <c r="B94" s="97"/>
      <c r="C94" s="136" t="s">
        <v>99</v>
      </c>
      <c r="D94" s="116"/>
      <c r="E94" s="116"/>
      <c r="F94" s="116"/>
      <c r="G94" s="116"/>
      <c r="H94" s="116"/>
      <c r="I94" s="116"/>
      <c r="J94" s="137" t="s">
        <v>100</v>
      </c>
      <c r="K94" s="116"/>
      <c r="L94" s="98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</row>
    <row r="95" spans="1:47" s="99" customFormat="1" ht="10.35" customHeight="1" x14ac:dyDescent="0.2">
      <c r="A95" s="96"/>
      <c r="B95" s="97"/>
      <c r="C95" s="96"/>
      <c r="D95" s="96"/>
      <c r="E95" s="96"/>
      <c r="F95" s="96"/>
      <c r="G95" s="96"/>
      <c r="H95" s="96"/>
      <c r="I95" s="96"/>
      <c r="J95" s="96"/>
      <c r="K95" s="96"/>
      <c r="L95" s="98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</row>
    <row r="96" spans="1:47" s="99" customFormat="1" ht="22.95" customHeight="1" x14ac:dyDescent="0.2">
      <c r="A96" s="96"/>
      <c r="B96" s="97"/>
      <c r="C96" s="138" t="s">
        <v>101</v>
      </c>
      <c r="D96" s="96"/>
      <c r="E96" s="96"/>
      <c r="F96" s="96"/>
      <c r="G96" s="96"/>
      <c r="H96" s="96"/>
      <c r="I96" s="96"/>
      <c r="J96" s="111">
        <f>J117</f>
        <v>0</v>
      </c>
      <c r="K96" s="96"/>
      <c r="L96" s="98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U96" s="88" t="s">
        <v>102</v>
      </c>
    </row>
    <row r="97" spans="1:31" s="139" customFormat="1" ht="24.9" customHeight="1" x14ac:dyDescent="0.2">
      <c r="B97" s="140"/>
      <c r="D97" s="141" t="s">
        <v>2595</v>
      </c>
      <c r="E97" s="142"/>
      <c r="F97" s="142"/>
      <c r="G97" s="142"/>
      <c r="H97" s="142"/>
      <c r="I97" s="142"/>
      <c r="J97" s="143">
        <f>J118</f>
        <v>0</v>
      </c>
      <c r="L97" s="140"/>
    </row>
    <row r="98" spans="1:31" s="99" customFormat="1" ht="21.75" customHeight="1" x14ac:dyDescent="0.2">
      <c r="A98" s="96"/>
      <c r="B98" s="97"/>
      <c r="C98" s="96"/>
      <c r="D98" s="96"/>
      <c r="E98" s="96"/>
      <c r="F98" s="96"/>
      <c r="G98" s="96"/>
      <c r="H98" s="96"/>
      <c r="I98" s="96"/>
      <c r="J98" s="96"/>
      <c r="K98" s="96"/>
      <c r="L98" s="98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</row>
    <row r="99" spans="1:31" s="99" customFormat="1" ht="6.9" customHeight="1" x14ac:dyDescent="0.2">
      <c r="A99" s="96"/>
      <c r="B99" s="130"/>
      <c r="C99" s="131"/>
      <c r="D99" s="131"/>
      <c r="E99" s="131"/>
      <c r="F99" s="131"/>
      <c r="G99" s="131"/>
      <c r="H99" s="131"/>
      <c r="I99" s="131"/>
      <c r="J99" s="131"/>
      <c r="K99" s="131"/>
      <c r="L99" s="98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</row>
    <row r="103" spans="1:31" s="99" customFormat="1" ht="6.9" customHeight="1" x14ac:dyDescent="0.2">
      <c r="A103" s="96"/>
      <c r="B103" s="132"/>
      <c r="C103" s="133"/>
      <c r="D103" s="133"/>
      <c r="E103" s="133"/>
      <c r="F103" s="133"/>
      <c r="G103" s="133"/>
      <c r="H103" s="133"/>
      <c r="I103" s="133"/>
      <c r="J103" s="133"/>
      <c r="K103" s="133"/>
      <c r="L103" s="98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</row>
    <row r="104" spans="1:31" s="99" customFormat="1" ht="24.9" customHeight="1" x14ac:dyDescent="0.2">
      <c r="A104" s="96"/>
      <c r="B104" s="97"/>
      <c r="C104" s="92" t="s">
        <v>109</v>
      </c>
      <c r="D104" s="96"/>
      <c r="E104" s="96"/>
      <c r="F104" s="96"/>
      <c r="G104" s="96"/>
      <c r="H104" s="96"/>
      <c r="I104" s="96"/>
      <c r="J104" s="96"/>
      <c r="K104" s="96"/>
      <c r="L104" s="98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</row>
    <row r="105" spans="1:31" s="99" customFormat="1" ht="6.9" customHeight="1" x14ac:dyDescent="0.2">
      <c r="A105" s="96"/>
      <c r="B105" s="97"/>
      <c r="C105" s="96"/>
      <c r="D105" s="96"/>
      <c r="E105" s="96"/>
      <c r="F105" s="96"/>
      <c r="G105" s="96"/>
      <c r="H105" s="96"/>
      <c r="I105" s="96"/>
      <c r="J105" s="96"/>
      <c r="K105" s="96"/>
      <c r="L105" s="98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</row>
    <row r="106" spans="1:31" s="99" customFormat="1" ht="12" customHeight="1" x14ac:dyDescent="0.2">
      <c r="A106" s="96"/>
      <c r="B106" s="97"/>
      <c r="C106" s="94" t="s">
        <v>14</v>
      </c>
      <c r="D106" s="96"/>
      <c r="E106" s="96"/>
      <c r="F106" s="96"/>
      <c r="G106" s="96"/>
      <c r="H106" s="96"/>
      <c r="I106" s="96"/>
      <c r="J106" s="96"/>
      <c r="K106" s="96"/>
      <c r="L106" s="98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</row>
    <row r="107" spans="1:31" s="99" customFormat="1" ht="16.5" customHeight="1" x14ac:dyDescent="0.2">
      <c r="A107" s="96"/>
      <c r="B107" s="97"/>
      <c r="C107" s="96"/>
      <c r="D107" s="96"/>
      <c r="E107" s="272" t="str">
        <f>E7</f>
        <v>Holice - využití srážkových vod</v>
      </c>
      <c r="F107" s="273"/>
      <c r="G107" s="273"/>
      <c r="H107" s="273"/>
      <c r="I107" s="96"/>
      <c r="J107" s="96"/>
      <c r="K107" s="96"/>
      <c r="L107" s="98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</row>
    <row r="108" spans="1:31" s="99" customFormat="1" ht="12" customHeight="1" x14ac:dyDescent="0.2">
      <c r="A108" s="96"/>
      <c r="B108" s="97"/>
      <c r="C108" s="94" t="s">
        <v>96</v>
      </c>
      <c r="D108" s="96"/>
      <c r="E108" s="96"/>
      <c r="F108" s="96"/>
      <c r="G108" s="96"/>
      <c r="H108" s="96"/>
      <c r="I108" s="96"/>
      <c r="J108" s="96"/>
      <c r="K108" s="96"/>
      <c r="L108" s="98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</row>
    <row r="109" spans="1:31" s="99" customFormat="1" ht="16.5" customHeight="1" x14ac:dyDescent="0.2">
      <c r="A109" s="96"/>
      <c r="B109" s="97"/>
      <c r="C109" s="96"/>
      <c r="D109" s="96"/>
      <c r="E109" s="270" t="str">
        <f>E9</f>
        <v>VRN - Vedlejší rozpočtové náklady</v>
      </c>
      <c r="F109" s="271"/>
      <c r="G109" s="271"/>
      <c r="H109" s="271"/>
      <c r="I109" s="96"/>
      <c r="J109" s="96"/>
      <c r="K109" s="96"/>
      <c r="L109" s="98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</row>
    <row r="110" spans="1:31" s="99" customFormat="1" ht="6.9" customHeight="1" x14ac:dyDescent="0.2">
      <c r="A110" s="96"/>
      <c r="B110" s="97"/>
      <c r="C110" s="96"/>
      <c r="D110" s="96"/>
      <c r="E110" s="96"/>
      <c r="F110" s="96"/>
      <c r="G110" s="96"/>
      <c r="H110" s="96"/>
      <c r="I110" s="96"/>
      <c r="J110" s="96"/>
      <c r="K110" s="96"/>
      <c r="L110" s="98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</row>
    <row r="111" spans="1:31" s="99" customFormat="1" ht="12" customHeight="1" x14ac:dyDescent="0.2">
      <c r="A111" s="96"/>
      <c r="B111" s="97"/>
      <c r="C111" s="94" t="s">
        <v>18</v>
      </c>
      <c r="D111" s="96"/>
      <c r="E111" s="96"/>
      <c r="F111" s="101" t="str">
        <f>F12</f>
        <v>Sokolský park a okolí</v>
      </c>
      <c r="G111" s="96"/>
      <c r="H111" s="96"/>
      <c r="I111" s="94" t="s">
        <v>20</v>
      </c>
      <c r="J111" s="134">
        <f>IF(J12="","",J12)</f>
        <v>43913</v>
      </c>
      <c r="K111" s="96"/>
      <c r="L111" s="98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</row>
    <row r="112" spans="1:31" s="99" customFormat="1" ht="6.9" customHeight="1" x14ac:dyDescent="0.2">
      <c r="A112" s="96"/>
      <c r="B112" s="97"/>
      <c r="C112" s="96"/>
      <c r="D112" s="96"/>
      <c r="E112" s="96"/>
      <c r="F112" s="96"/>
      <c r="G112" s="96"/>
      <c r="H112" s="96"/>
      <c r="I112" s="96"/>
      <c r="J112" s="96"/>
      <c r="K112" s="96"/>
      <c r="L112" s="98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</row>
    <row r="113" spans="1:65" s="99" customFormat="1" ht="15.15" customHeight="1" x14ac:dyDescent="0.2">
      <c r="A113" s="96"/>
      <c r="B113" s="97"/>
      <c r="C113" s="94" t="s">
        <v>21</v>
      </c>
      <c r="D113" s="96"/>
      <c r="E113" s="96"/>
      <c r="F113" s="101" t="str">
        <f>E15</f>
        <v>Město Holice</v>
      </c>
      <c r="G113" s="96"/>
      <c r="H113" s="96"/>
      <c r="I113" s="94" t="s">
        <v>27</v>
      </c>
      <c r="J113" s="135" t="str">
        <f>E21</f>
        <v xml:space="preserve"> </v>
      </c>
      <c r="K113" s="96"/>
      <c r="L113" s="98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</row>
    <row r="114" spans="1:65" s="99" customFormat="1" ht="40.200000000000003" customHeight="1" x14ac:dyDescent="0.2">
      <c r="A114" s="96"/>
      <c r="B114" s="97"/>
      <c r="C114" s="94" t="s">
        <v>25</v>
      </c>
      <c r="D114" s="96"/>
      <c r="E114" s="96"/>
      <c r="F114" s="101" t="str">
        <f>IF(E18="","",E18)</f>
        <v>Vyplň údaj</v>
      </c>
      <c r="G114" s="96"/>
      <c r="H114" s="96"/>
      <c r="I114" s="94" t="s">
        <v>29</v>
      </c>
      <c r="J114" s="135" t="str">
        <f>E24</f>
        <v>ČISTÁ PŘÍRODA VÝCHODNÍCH ČECH, o. p. s.</v>
      </c>
      <c r="K114" s="96"/>
      <c r="L114" s="98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</row>
    <row r="115" spans="1:65" s="99" customFormat="1" ht="10.35" customHeight="1" x14ac:dyDescent="0.2">
      <c r="A115" s="96"/>
      <c r="B115" s="97"/>
      <c r="C115" s="96"/>
      <c r="D115" s="96"/>
      <c r="E115" s="96"/>
      <c r="F115" s="96"/>
      <c r="G115" s="96"/>
      <c r="H115" s="96"/>
      <c r="I115" s="96"/>
      <c r="J115" s="96"/>
      <c r="K115" s="96"/>
      <c r="L115" s="98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</row>
    <row r="116" spans="1:65" s="154" customFormat="1" ht="29.25" customHeight="1" x14ac:dyDescent="0.2">
      <c r="A116" s="144"/>
      <c r="B116" s="145"/>
      <c r="C116" s="146" t="s">
        <v>110</v>
      </c>
      <c r="D116" s="147" t="s">
        <v>57</v>
      </c>
      <c r="E116" s="147" t="s">
        <v>53</v>
      </c>
      <c r="F116" s="147" t="s">
        <v>54</v>
      </c>
      <c r="G116" s="147" t="s">
        <v>111</v>
      </c>
      <c r="H116" s="147" t="s">
        <v>112</v>
      </c>
      <c r="I116" s="147" t="s">
        <v>113</v>
      </c>
      <c r="J116" s="148" t="s">
        <v>100</v>
      </c>
      <c r="K116" s="149" t="s">
        <v>114</v>
      </c>
      <c r="L116" s="150"/>
      <c r="M116" s="151" t="s">
        <v>1</v>
      </c>
      <c r="N116" s="152" t="s">
        <v>36</v>
      </c>
      <c r="O116" s="152" t="s">
        <v>115</v>
      </c>
      <c r="P116" s="152" t="s">
        <v>116</v>
      </c>
      <c r="Q116" s="152" t="s">
        <v>117</v>
      </c>
      <c r="R116" s="152" t="s">
        <v>118</v>
      </c>
      <c r="S116" s="152" t="s">
        <v>119</v>
      </c>
      <c r="T116" s="153" t="s">
        <v>120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pans="1:65" s="99" customFormat="1" ht="22.95" customHeight="1" x14ac:dyDescent="0.3">
      <c r="A117" s="96"/>
      <c r="B117" s="97"/>
      <c r="C117" s="155" t="s">
        <v>121</v>
      </c>
      <c r="D117" s="96"/>
      <c r="E117" s="96"/>
      <c r="F117" s="96"/>
      <c r="G117" s="96"/>
      <c r="H117" s="96"/>
      <c r="I117" s="96"/>
      <c r="J117" s="156">
        <f>BK117</f>
        <v>0</v>
      </c>
      <c r="K117" s="96"/>
      <c r="L117" s="97"/>
      <c r="M117" s="157"/>
      <c r="N117" s="158"/>
      <c r="O117" s="109"/>
      <c r="P117" s="159">
        <f>P118</f>
        <v>0</v>
      </c>
      <c r="Q117" s="109"/>
      <c r="R117" s="159">
        <f>R118</f>
        <v>0</v>
      </c>
      <c r="S117" s="109"/>
      <c r="T117" s="160">
        <f>T118</f>
        <v>0</v>
      </c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T117" s="88" t="s">
        <v>71</v>
      </c>
      <c r="AU117" s="88" t="s">
        <v>102</v>
      </c>
      <c r="BK117" s="161">
        <f>BK118</f>
        <v>0</v>
      </c>
    </row>
    <row r="118" spans="1:65" s="162" customFormat="1" ht="25.95" customHeight="1" x14ac:dyDescent="0.25">
      <c r="B118" s="163"/>
      <c r="D118" s="164" t="s">
        <v>71</v>
      </c>
      <c r="E118" s="165" t="s">
        <v>92</v>
      </c>
      <c r="F118" s="165" t="s">
        <v>93</v>
      </c>
      <c r="J118" s="166">
        <f>BK118</f>
        <v>0</v>
      </c>
      <c r="L118" s="163"/>
      <c r="M118" s="167"/>
      <c r="N118" s="168"/>
      <c r="O118" s="168"/>
      <c r="P118" s="169">
        <f>SUM(P119:P160)</f>
        <v>0</v>
      </c>
      <c r="Q118" s="168"/>
      <c r="R118" s="169">
        <f>SUM(R119:R160)</f>
        <v>0</v>
      </c>
      <c r="S118" s="168"/>
      <c r="T118" s="170">
        <f>SUM(T119:T160)</f>
        <v>0</v>
      </c>
      <c r="AR118" s="164" t="s">
        <v>157</v>
      </c>
      <c r="AT118" s="171" t="s">
        <v>71</v>
      </c>
      <c r="AU118" s="171" t="s">
        <v>72</v>
      </c>
      <c r="AY118" s="164" t="s">
        <v>124</v>
      </c>
      <c r="BK118" s="172">
        <f>SUM(BK119:BK160)</f>
        <v>0</v>
      </c>
    </row>
    <row r="119" spans="1:65" s="99" customFormat="1" ht="16.5" customHeight="1" x14ac:dyDescent="0.2">
      <c r="A119" s="96"/>
      <c r="B119" s="97"/>
      <c r="C119" s="173" t="s">
        <v>80</v>
      </c>
      <c r="D119" s="173" t="s">
        <v>125</v>
      </c>
      <c r="E119" s="174" t="s">
        <v>2596</v>
      </c>
      <c r="F119" s="175" t="s">
        <v>2597</v>
      </c>
      <c r="G119" s="176" t="s">
        <v>523</v>
      </c>
      <c r="H119" s="177">
        <v>1</v>
      </c>
      <c r="I119" s="86">
        <v>0</v>
      </c>
      <c r="J119" s="178">
        <f>ROUND(I119*H119,2)</f>
        <v>0</v>
      </c>
      <c r="K119" s="179"/>
      <c r="L119" s="97"/>
      <c r="M119" s="180" t="s">
        <v>1</v>
      </c>
      <c r="N119" s="181" t="s">
        <v>37</v>
      </c>
      <c r="O119" s="182">
        <v>0</v>
      </c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R119" s="184" t="s">
        <v>129</v>
      </c>
      <c r="AT119" s="184" t="s">
        <v>125</v>
      </c>
      <c r="AU119" s="184" t="s">
        <v>80</v>
      </c>
      <c r="AY119" s="88" t="s">
        <v>124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88" t="s">
        <v>80</v>
      </c>
      <c r="BK119" s="185">
        <f>ROUND(I119*H119,2)</f>
        <v>0</v>
      </c>
      <c r="BL119" s="88" t="s">
        <v>129</v>
      </c>
      <c r="BM119" s="184" t="s">
        <v>2598</v>
      </c>
    </row>
    <row r="120" spans="1:65" s="99" customFormat="1" ht="67.2" x14ac:dyDescent="0.2">
      <c r="A120" s="96"/>
      <c r="B120" s="97"/>
      <c r="C120" s="96"/>
      <c r="D120" s="186" t="s">
        <v>221</v>
      </c>
      <c r="E120" s="96"/>
      <c r="F120" s="187" t="s">
        <v>2599</v>
      </c>
      <c r="G120" s="96"/>
      <c r="H120" s="96"/>
      <c r="I120" s="96"/>
      <c r="J120" s="96"/>
      <c r="K120" s="96"/>
      <c r="L120" s="97"/>
      <c r="M120" s="188"/>
      <c r="N120" s="189"/>
      <c r="O120" s="190"/>
      <c r="P120" s="190"/>
      <c r="Q120" s="190"/>
      <c r="R120" s="190"/>
      <c r="S120" s="190"/>
      <c r="T120" s="191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T120" s="88" t="s">
        <v>221</v>
      </c>
      <c r="AU120" s="88" t="s">
        <v>80</v>
      </c>
    </row>
    <row r="121" spans="1:65" s="192" customFormat="1" x14ac:dyDescent="0.2">
      <c r="B121" s="193"/>
      <c r="D121" s="186" t="s">
        <v>131</v>
      </c>
      <c r="E121" s="194" t="s">
        <v>1</v>
      </c>
      <c r="F121" s="195" t="s">
        <v>80</v>
      </c>
      <c r="H121" s="196">
        <v>1</v>
      </c>
      <c r="L121" s="193"/>
      <c r="M121" s="197"/>
      <c r="N121" s="198"/>
      <c r="O121" s="198"/>
      <c r="P121" s="198"/>
      <c r="Q121" s="198"/>
      <c r="R121" s="198"/>
      <c r="S121" s="198"/>
      <c r="T121" s="199"/>
      <c r="AT121" s="194" t="s">
        <v>131</v>
      </c>
      <c r="AU121" s="194" t="s">
        <v>80</v>
      </c>
      <c r="AV121" s="192" t="s">
        <v>82</v>
      </c>
      <c r="AW121" s="192" t="s">
        <v>28</v>
      </c>
      <c r="AX121" s="192" t="s">
        <v>80</v>
      </c>
      <c r="AY121" s="194" t="s">
        <v>124</v>
      </c>
    </row>
    <row r="122" spans="1:65" s="99" customFormat="1" ht="21.75" customHeight="1" x14ac:dyDescent="0.2">
      <c r="A122" s="96"/>
      <c r="B122" s="97"/>
      <c r="C122" s="173" t="s">
        <v>82</v>
      </c>
      <c r="D122" s="173" t="s">
        <v>125</v>
      </c>
      <c r="E122" s="174" t="s">
        <v>2600</v>
      </c>
      <c r="F122" s="175" t="s">
        <v>2601</v>
      </c>
      <c r="G122" s="176" t="s">
        <v>523</v>
      </c>
      <c r="H122" s="177">
        <v>1</v>
      </c>
      <c r="I122" s="86">
        <v>0</v>
      </c>
      <c r="J122" s="178">
        <f>ROUND(I122*H122,2)</f>
        <v>0</v>
      </c>
      <c r="K122" s="179"/>
      <c r="L122" s="97"/>
      <c r="M122" s="180" t="s">
        <v>1</v>
      </c>
      <c r="N122" s="181" t="s">
        <v>37</v>
      </c>
      <c r="O122" s="182">
        <v>0</v>
      </c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R122" s="184" t="s">
        <v>129</v>
      </c>
      <c r="AT122" s="184" t="s">
        <v>125</v>
      </c>
      <c r="AU122" s="184" t="s">
        <v>80</v>
      </c>
      <c r="AY122" s="88" t="s">
        <v>124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88" t="s">
        <v>80</v>
      </c>
      <c r="BK122" s="185">
        <f>ROUND(I122*H122,2)</f>
        <v>0</v>
      </c>
      <c r="BL122" s="88" t="s">
        <v>129</v>
      </c>
      <c r="BM122" s="184" t="s">
        <v>2602</v>
      </c>
    </row>
    <row r="123" spans="1:65" s="99" customFormat="1" ht="28.8" x14ac:dyDescent="0.2">
      <c r="A123" s="96"/>
      <c r="B123" s="97"/>
      <c r="C123" s="96"/>
      <c r="D123" s="186" t="s">
        <v>221</v>
      </c>
      <c r="E123" s="96"/>
      <c r="F123" s="187" t="s">
        <v>2603</v>
      </c>
      <c r="G123" s="96"/>
      <c r="H123" s="96"/>
      <c r="I123" s="96"/>
      <c r="J123" s="96"/>
      <c r="K123" s="96"/>
      <c r="L123" s="97"/>
      <c r="M123" s="188"/>
      <c r="N123" s="189"/>
      <c r="O123" s="190"/>
      <c r="P123" s="190"/>
      <c r="Q123" s="190"/>
      <c r="R123" s="190"/>
      <c r="S123" s="190"/>
      <c r="T123" s="191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T123" s="88" t="s">
        <v>221</v>
      </c>
      <c r="AU123" s="88" t="s">
        <v>80</v>
      </c>
    </row>
    <row r="124" spans="1:65" s="192" customFormat="1" x14ac:dyDescent="0.2">
      <c r="B124" s="193"/>
      <c r="D124" s="186" t="s">
        <v>131</v>
      </c>
      <c r="E124" s="194" t="s">
        <v>1</v>
      </c>
      <c r="F124" s="195" t="s">
        <v>80</v>
      </c>
      <c r="H124" s="196">
        <v>1</v>
      </c>
      <c r="L124" s="193"/>
      <c r="M124" s="197"/>
      <c r="N124" s="198"/>
      <c r="O124" s="198"/>
      <c r="P124" s="198"/>
      <c r="Q124" s="198"/>
      <c r="R124" s="198"/>
      <c r="S124" s="198"/>
      <c r="T124" s="199"/>
      <c r="AT124" s="194" t="s">
        <v>131</v>
      </c>
      <c r="AU124" s="194" t="s">
        <v>80</v>
      </c>
      <c r="AV124" s="192" t="s">
        <v>82</v>
      </c>
      <c r="AW124" s="192" t="s">
        <v>28</v>
      </c>
      <c r="AX124" s="192" t="s">
        <v>80</v>
      </c>
      <c r="AY124" s="194" t="s">
        <v>124</v>
      </c>
    </row>
    <row r="125" spans="1:65" s="99" customFormat="1" ht="21.75" customHeight="1" x14ac:dyDescent="0.2">
      <c r="A125" s="96"/>
      <c r="B125" s="97"/>
      <c r="C125" s="173" t="s">
        <v>148</v>
      </c>
      <c r="D125" s="173" t="s">
        <v>125</v>
      </c>
      <c r="E125" s="174" t="s">
        <v>2604</v>
      </c>
      <c r="F125" s="175" t="s">
        <v>2605</v>
      </c>
      <c r="G125" s="176" t="s">
        <v>523</v>
      </c>
      <c r="H125" s="177">
        <v>1</v>
      </c>
      <c r="I125" s="86">
        <v>0</v>
      </c>
      <c r="J125" s="178">
        <f>ROUND(I125*H125,2)</f>
        <v>0</v>
      </c>
      <c r="K125" s="179"/>
      <c r="L125" s="97"/>
      <c r="M125" s="180" t="s">
        <v>1</v>
      </c>
      <c r="N125" s="181" t="s">
        <v>37</v>
      </c>
      <c r="O125" s="182">
        <v>0</v>
      </c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R125" s="184" t="s">
        <v>129</v>
      </c>
      <c r="AT125" s="184" t="s">
        <v>125</v>
      </c>
      <c r="AU125" s="184" t="s">
        <v>80</v>
      </c>
      <c r="AY125" s="88" t="s">
        <v>124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88" t="s">
        <v>80</v>
      </c>
      <c r="BK125" s="185">
        <f>ROUND(I125*H125,2)</f>
        <v>0</v>
      </c>
      <c r="BL125" s="88" t="s">
        <v>129</v>
      </c>
      <c r="BM125" s="184" t="s">
        <v>2606</v>
      </c>
    </row>
    <row r="126" spans="1:65" s="192" customFormat="1" x14ac:dyDescent="0.2">
      <c r="B126" s="193"/>
      <c r="D126" s="186" t="s">
        <v>131</v>
      </c>
      <c r="E126" s="194" t="s">
        <v>1</v>
      </c>
      <c r="F126" s="195" t="s">
        <v>80</v>
      </c>
      <c r="H126" s="196">
        <v>1</v>
      </c>
      <c r="L126" s="193"/>
      <c r="M126" s="197"/>
      <c r="N126" s="198"/>
      <c r="O126" s="198"/>
      <c r="P126" s="198"/>
      <c r="Q126" s="198"/>
      <c r="R126" s="198"/>
      <c r="S126" s="198"/>
      <c r="T126" s="199"/>
      <c r="AT126" s="194" t="s">
        <v>131</v>
      </c>
      <c r="AU126" s="194" t="s">
        <v>80</v>
      </c>
      <c r="AV126" s="192" t="s">
        <v>82</v>
      </c>
      <c r="AW126" s="192" t="s">
        <v>28</v>
      </c>
      <c r="AX126" s="192" t="s">
        <v>80</v>
      </c>
      <c r="AY126" s="194" t="s">
        <v>124</v>
      </c>
    </row>
    <row r="127" spans="1:65" s="99" customFormat="1" ht="21.75" customHeight="1" x14ac:dyDescent="0.2">
      <c r="A127" s="96"/>
      <c r="B127" s="97"/>
      <c r="C127" s="173" t="s">
        <v>129</v>
      </c>
      <c r="D127" s="173" t="s">
        <v>125</v>
      </c>
      <c r="E127" s="174" t="s">
        <v>2607</v>
      </c>
      <c r="F127" s="175" t="s">
        <v>2608</v>
      </c>
      <c r="G127" s="176" t="s">
        <v>523</v>
      </c>
      <c r="H127" s="177">
        <v>1</v>
      </c>
      <c r="I127" s="86">
        <v>0</v>
      </c>
      <c r="J127" s="178">
        <f>ROUND(I127*H127,2)</f>
        <v>0</v>
      </c>
      <c r="K127" s="179"/>
      <c r="L127" s="97"/>
      <c r="M127" s="180" t="s">
        <v>1</v>
      </c>
      <c r="N127" s="181" t="s">
        <v>37</v>
      </c>
      <c r="O127" s="182">
        <v>0</v>
      </c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R127" s="184" t="s">
        <v>129</v>
      </c>
      <c r="AT127" s="184" t="s">
        <v>125</v>
      </c>
      <c r="AU127" s="184" t="s">
        <v>80</v>
      </c>
      <c r="AY127" s="88" t="s">
        <v>124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88" t="s">
        <v>80</v>
      </c>
      <c r="BK127" s="185">
        <f>ROUND(I127*H127,2)</f>
        <v>0</v>
      </c>
      <c r="BL127" s="88" t="s">
        <v>129</v>
      </c>
      <c r="BM127" s="184" t="s">
        <v>2609</v>
      </c>
    </row>
    <row r="128" spans="1:65" s="192" customFormat="1" x14ac:dyDescent="0.2">
      <c r="B128" s="193"/>
      <c r="D128" s="186" t="s">
        <v>131</v>
      </c>
      <c r="E128" s="194" t="s">
        <v>1</v>
      </c>
      <c r="F128" s="195" t="s">
        <v>80</v>
      </c>
      <c r="H128" s="196">
        <v>1</v>
      </c>
      <c r="L128" s="193"/>
      <c r="M128" s="197"/>
      <c r="N128" s="198"/>
      <c r="O128" s="198"/>
      <c r="P128" s="198"/>
      <c r="Q128" s="198"/>
      <c r="R128" s="198"/>
      <c r="S128" s="198"/>
      <c r="T128" s="199"/>
      <c r="AT128" s="194" t="s">
        <v>131</v>
      </c>
      <c r="AU128" s="194" t="s">
        <v>80</v>
      </c>
      <c r="AV128" s="192" t="s">
        <v>82</v>
      </c>
      <c r="AW128" s="192" t="s">
        <v>28</v>
      </c>
      <c r="AX128" s="192" t="s">
        <v>80</v>
      </c>
      <c r="AY128" s="194" t="s">
        <v>124</v>
      </c>
    </row>
    <row r="129" spans="1:65" s="99" customFormat="1" ht="16.5" customHeight="1" x14ac:dyDescent="0.2">
      <c r="A129" s="96"/>
      <c r="B129" s="97"/>
      <c r="C129" s="173" t="s">
        <v>157</v>
      </c>
      <c r="D129" s="173" t="s">
        <v>125</v>
      </c>
      <c r="E129" s="174" t="s">
        <v>2610</v>
      </c>
      <c r="F129" s="175" t="s">
        <v>2611</v>
      </c>
      <c r="G129" s="176" t="s">
        <v>523</v>
      </c>
      <c r="H129" s="177">
        <v>1</v>
      </c>
      <c r="I129" s="86">
        <v>0</v>
      </c>
      <c r="J129" s="178">
        <f>ROUND(I129*H129,2)</f>
        <v>0</v>
      </c>
      <c r="K129" s="179"/>
      <c r="L129" s="97"/>
      <c r="M129" s="180" t="s">
        <v>1</v>
      </c>
      <c r="N129" s="181" t="s">
        <v>37</v>
      </c>
      <c r="O129" s="182">
        <v>0</v>
      </c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R129" s="184" t="s">
        <v>129</v>
      </c>
      <c r="AT129" s="184" t="s">
        <v>125</v>
      </c>
      <c r="AU129" s="184" t="s">
        <v>80</v>
      </c>
      <c r="AY129" s="88" t="s">
        <v>124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88" t="s">
        <v>80</v>
      </c>
      <c r="BK129" s="185">
        <f>ROUND(I129*H129,2)</f>
        <v>0</v>
      </c>
      <c r="BL129" s="88" t="s">
        <v>129</v>
      </c>
      <c r="BM129" s="184" t="s">
        <v>2612</v>
      </c>
    </row>
    <row r="130" spans="1:65" s="99" customFormat="1" ht="48" x14ac:dyDescent="0.2">
      <c r="A130" s="96"/>
      <c r="B130" s="97"/>
      <c r="C130" s="96"/>
      <c r="D130" s="186" t="s">
        <v>221</v>
      </c>
      <c r="E130" s="96"/>
      <c r="F130" s="187" t="s">
        <v>2613</v>
      </c>
      <c r="G130" s="96"/>
      <c r="H130" s="96"/>
      <c r="I130" s="96"/>
      <c r="J130" s="96"/>
      <c r="K130" s="96"/>
      <c r="L130" s="97"/>
      <c r="M130" s="188"/>
      <c r="N130" s="189"/>
      <c r="O130" s="190"/>
      <c r="P130" s="190"/>
      <c r="Q130" s="190"/>
      <c r="R130" s="190"/>
      <c r="S130" s="190"/>
      <c r="T130" s="191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T130" s="88" t="s">
        <v>221</v>
      </c>
      <c r="AU130" s="88" t="s">
        <v>80</v>
      </c>
    </row>
    <row r="131" spans="1:65" s="192" customFormat="1" x14ac:dyDescent="0.2">
      <c r="B131" s="193"/>
      <c r="D131" s="186" t="s">
        <v>131</v>
      </c>
      <c r="E131" s="194" t="s">
        <v>1</v>
      </c>
      <c r="F131" s="195" t="s">
        <v>80</v>
      </c>
      <c r="H131" s="196">
        <v>1</v>
      </c>
      <c r="L131" s="193"/>
      <c r="M131" s="197"/>
      <c r="N131" s="198"/>
      <c r="O131" s="198"/>
      <c r="P131" s="198"/>
      <c r="Q131" s="198"/>
      <c r="R131" s="198"/>
      <c r="S131" s="198"/>
      <c r="T131" s="199"/>
      <c r="AT131" s="194" t="s">
        <v>131</v>
      </c>
      <c r="AU131" s="194" t="s">
        <v>80</v>
      </c>
      <c r="AV131" s="192" t="s">
        <v>82</v>
      </c>
      <c r="AW131" s="192" t="s">
        <v>28</v>
      </c>
      <c r="AX131" s="192" t="s">
        <v>80</v>
      </c>
      <c r="AY131" s="194" t="s">
        <v>124</v>
      </c>
    </row>
    <row r="132" spans="1:65" s="99" customFormat="1" ht="16.5" customHeight="1" x14ac:dyDescent="0.2">
      <c r="A132" s="96"/>
      <c r="B132" s="97"/>
      <c r="C132" s="173" t="s">
        <v>164</v>
      </c>
      <c r="D132" s="173" t="s">
        <v>125</v>
      </c>
      <c r="E132" s="174" t="s">
        <v>2614</v>
      </c>
      <c r="F132" s="175" t="s">
        <v>2615</v>
      </c>
      <c r="G132" s="176" t="s">
        <v>523</v>
      </c>
      <c r="H132" s="177">
        <v>1</v>
      </c>
      <c r="I132" s="86">
        <v>0</v>
      </c>
      <c r="J132" s="178">
        <f>ROUND(I132*H132,2)</f>
        <v>0</v>
      </c>
      <c r="K132" s="179"/>
      <c r="L132" s="97"/>
      <c r="M132" s="180" t="s">
        <v>1</v>
      </c>
      <c r="N132" s="181" t="s">
        <v>37</v>
      </c>
      <c r="O132" s="182">
        <v>0</v>
      </c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R132" s="184" t="s">
        <v>129</v>
      </c>
      <c r="AT132" s="184" t="s">
        <v>125</v>
      </c>
      <c r="AU132" s="184" t="s">
        <v>80</v>
      </c>
      <c r="AY132" s="88" t="s">
        <v>124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88" t="s">
        <v>80</v>
      </c>
      <c r="BK132" s="185">
        <f>ROUND(I132*H132,2)</f>
        <v>0</v>
      </c>
      <c r="BL132" s="88" t="s">
        <v>129</v>
      </c>
      <c r="BM132" s="184" t="s">
        <v>2616</v>
      </c>
    </row>
    <row r="133" spans="1:65" s="192" customFormat="1" x14ac:dyDescent="0.2">
      <c r="B133" s="193"/>
      <c r="D133" s="186" t="s">
        <v>131</v>
      </c>
      <c r="E133" s="194" t="s">
        <v>1</v>
      </c>
      <c r="F133" s="195" t="s">
        <v>80</v>
      </c>
      <c r="H133" s="196">
        <v>1</v>
      </c>
      <c r="L133" s="193"/>
      <c r="M133" s="197"/>
      <c r="N133" s="198"/>
      <c r="O133" s="198"/>
      <c r="P133" s="198"/>
      <c r="Q133" s="198"/>
      <c r="R133" s="198"/>
      <c r="S133" s="198"/>
      <c r="T133" s="199"/>
      <c r="AT133" s="194" t="s">
        <v>131</v>
      </c>
      <c r="AU133" s="194" t="s">
        <v>80</v>
      </c>
      <c r="AV133" s="192" t="s">
        <v>82</v>
      </c>
      <c r="AW133" s="192" t="s">
        <v>28</v>
      </c>
      <c r="AX133" s="192" t="s">
        <v>80</v>
      </c>
      <c r="AY133" s="194" t="s">
        <v>124</v>
      </c>
    </row>
    <row r="134" spans="1:65" s="99" customFormat="1" ht="16.5" customHeight="1" x14ac:dyDescent="0.2">
      <c r="A134" s="96"/>
      <c r="B134" s="97"/>
      <c r="C134" s="173" t="s">
        <v>172</v>
      </c>
      <c r="D134" s="173" t="s">
        <v>125</v>
      </c>
      <c r="E134" s="174" t="s">
        <v>2617</v>
      </c>
      <c r="F134" s="175" t="s">
        <v>2618</v>
      </c>
      <c r="G134" s="176" t="s">
        <v>523</v>
      </c>
      <c r="H134" s="177">
        <v>1</v>
      </c>
      <c r="I134" s="86">
        <v>0</v>
      </c>
      <c r="J134" s="178">
        <f>ROUND(I134*H134,2)</f>
        <v>0</v>
      </c>
      <c r="K134" s="179"/>
      <c r="L134" s="97"/>
      <c r="M134" s="180" t="s">
        <v>1</v>
      </c>
      <c r="N134" s="181" t="s">
        <v>37</v>
      </c>
      <c r="O134" s="182">
        <v>0</v>
      </c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R134" s="184" t="s">
        <v>129</v>
      </c>
      <c r="AT134" s="184" t="s">
        <v>125</v>
      </c>
      <c r="AU134" s="184" t="s">
        <v>80</v>
      </c>
      <c r="AY134" s="88" t="s">
        <v>124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88" t="s">
        <v>80</v>
      </c>
      <c r="BK134" s="185">
        <f>ROUND(I134*H134,2)</f>
        <v>0</v>
      </c>
      <c r="BL134" s="88" t="s">
        <v>129</v>
      </c>
      <c r="BM134" s="184" t="s">
        <v>2619</v>
      </c>
    </row>
    <row r="135" spans="1:65" s="99" customFormat="1" ht="86.4" x14ac:dyDescent="0.2">
      <c r="A135" s="96"/>
      <c r="B135" s="97"/>
      <c r="C135" s="96"/>
      <c r="D135" s="186" t="s">
        <v>221</v>
      </c>
      <c r="E135" s="96"/>
      <c r="F135" s="187" t="s">
        <v>2620</v>
      </c>
      <c r="G135" s="96"/>
      <c r="H135" s="96"/>
      <c r="I135" s="96"/>
      <c r="J135" s="96"/>
      <c r="K135" s="96"/>
      <c r="L135" s="97"/>
      <c r="M135" s="188"/>
      <c r="N135" s="189"/>
      <c r="O135" s="190"/>
      <c r="P135" s="190"/>
      <c r="Q135" s="190"/>
      <c r="R135" s="190"/>
      <c r="S135" s="190"/>
      <c r="T135" s="191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T135" s="88" t="s">
        <v>221</v>
      </c>
      <c r="AU135" s="88" t="s">
        <v>80</v>
      </c>
    </row>
    <row r="136" spans="1:65" s="192" customFormat="1" x14ac:dyDescent="0.2">
      <c r="B136" s="193"/>
      <c r="D136" s="186" t="s">
        <v>131</v>
      </c>
      <c r="E136" s="194" t="s">
        <v>1</v>
      </c>
      <c r="F136" s="195" t="s">
        <v>80</v>
      </c>
      <c r="H136" s="196">
        <v>1</v>
      </c>
      <c r="L136" s="193"/>
      <c r="M136" s="197"/>
      <c r="N136" s="198"/>
      <c r="O136" s="198"/>
      <c r="P136" s="198"/>
      <c r="Q136" s="198"/>
      <c r="R136" s="198"/>
      <c r="S136" s="198"/>
      <c r="T136" s="199"/>
      <c r="AT136" s="194" t="s">
        <v>131</v>
      </c>
      <c r="AU136" s="194" t="s">
        <v>80</v>
      </c>
      <c r="AV136" s="192" t="s">
        <v>82</v>
      </c>
      <c r="AW136" s="192" t="s">
        <v>28</v>
      </c>
      <c r="AX136" s="192" t="s">
        <v>80</v>
      </c>
      <c r="AY136" s="194" t="s">
        <v>124</v>
      </c>
    </row>
    <row r="137" spans="1:65" s="99" customFormat="1" ht="21.75" customHeight="1" x14ac:dyDescent="0.2">
      <c r="A137" s="96"/>
      <c r="B137" s="97"/>
      <c r="C137" s="173" t="s">
        <v>178</v>
      </c>
      <c r="D137" s="173" t="s">
        <v>125</v>
      </c>
      <c r="E137" s="174" t="s">
        <v>2621</v>
      </c>
      <c r="F137" s="175" t="s">
        <v>2622</v>
      </c>
      <c r="G137" s="176" t="s">
        <v>523</v>
      </c>
      <c r="H137" s="177">
        <v>1</v>
      </c>
      <c r="I137" s="86">
        <v>0</v>
      </c>
      <c r="J137" s="178">
        <f>ROUND(I137*H137,2)</f>
        <v>0</v>
      </c>
      <c r="K137" s="179"/>
      <c r="L137" s="97"/>
      <c r="M137" s="180" t="s">
        <v>1</v>
      </c>
      <c r="N137" s="181" t="s">
        <v>37</v>
      </c>
      <c r="O137" s="182">
        <v>0</v>
      </c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R137" s="184" t="s">
        <v>129</v>
      </c>
      <c r="AT137" s="184" t="s">
        <v>125</v>
      </c>
      <c r="AU137" s="184" t="s">
        <v>80</v>
      </c>
      <c r="AY137" s="88" t="s">
        <v>124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88" t="s">
        <v>80</v>
      </c>
      <c r="BK137" s="185">
        <f>ROUND(I137*H137,2)</f>
        <v>0</v>
      </c>
      <c r="BL137" s="88" t="s">
        <v>129</v>
      </c>
      <c r="BM137" s="184" t="s">
        <v>2623</v>
      </c>
    </row>
    <row r="138" spans="1:65" s="99" customFormat="1" ht="134.4" x14ac:dyDescent="0.2">
      <c r="A138" s="96"/>
      <c r="B138" s="97"/>
      <c r="C138" s="96"/>
      <c r="D138" s="186" t="s">
        <v>221</v>
      </c>
      <c r="E138" s="96"/>
      <c r="F138" s="187" t="s">
        <v>2624</v>
      </c>
      <c r="G138" s="96"/>
      <c r="H138" s="96"/>
      <c r="I138" s="96"/>
      <c r="J138" s="96"/>
      <c r="K138" s="96"/>
      <c r="L138" s="97"/>
      <c r="M138" s="188"/>
      <c r="N138" s="189"/>
      <c r="O138" s="190"/>
      <c r="P138" s="190"/>
      <c r="Q138" s="190"/>
      <c r="R138" s="190"/>
      <c r="S138" s="190"/>
      <c r="T138" s="191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T138" s="88" t="s">
        <v>221</v>
      </c>
      <c r="AU138" s="88" t="s">
        <v>80</v>
      </c>
    </row>
    <row r="139" spans="1:65" s="192" customFormat="1" x14ac:dyDescent="0.2">
      <c r="B139" s="193"/>
      <c r="D139" s="186" t="s">
        <v>131</v>
      </c>
      <c r="E139" s="194" t="s">
        <v>1</v>
      </c>
      <c r="F139" s="195" t="s">
        <v>80</v>
      </c>
      <c r="H139" s="196">
        <v>1</v>
      </c>
      <c r="L139" s="193"/>
      <c r="M139" s="197"/>
      <c r="N139" s="198"/>
      <c r="O139" s="198"/>
      <c r="P139" s="198"/>
      <c r="Q139" s="198"/>
      <c r="R139" s="198"/>
      <c r="S139" s="198"/>
      <c r="T139" s="199"/>
      <c r="AT139" s="194" t="s">
        <v>131</v>
      </c>
      <c r="AU139" s="194" t="s">
        <v>80</v>
      </c>
      <c r="AV139" s="192" t="s">
        <v>82</v>
      </c>
      <c r="AW139" s="192" t="s">
        <v>28</v>
      </c>
      <c r="AX139" s="192" t="s">
        <v>80</v>
      </c>
      <c r="AY139" s="194" t="s">
        <v>124</v>
      </c>
    </row>
    <row r="140" spans="1:65" s="99" customFormat="1" ht="16.5" customHeight="1" x14ac:dyDescent="0.2">
      <c r="A140" s="96"/>
      <c r="B140" s="97"/>
      <c r="C140" s="173" t="s">
        <v>182</v>
      </c>
      <c r="D140" s="173" t="s">
        <v>125</v>
      </c>
      <c r="E140" s="174" t="s">
        <v>2625</v>
      </c>
      <c r="F140" s="175" t="s">
        <v>2626</v>
      </c>
      <c r="G140" s="176" t="s">
        <v>523</v>
      </c>
      <c r="H140" s="177">
        <v>1</v>
      </c>
      <c r="I140" s="86">
        <v>0</v>
      </c>
      <c r="J140" s="178">
        <f>ROUND(I140*H140,2)</f>
        <v>0</v>
      </c>
      <c r="K140" s="179"/>
      <c r="L140" s="97"/>
      <c r="M140" s="180" t="s">
        <v>1</v>
      </c>
      <c r="N140" s="181" t="s">
        <v>37</v>
      </c>
      <c r="O140" s="182">
        <v>0</v>
      </c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R140" s="184" t="s">
        <v>129</v>
      </c>
      <c r="AT140" s="184" t="s">
        <v>125</v>
      </c>
      <c r="AU140" s="184" t="s">
        <v>80</v>
      </c>
      <c r="AY140" s="88" t="s">
        <v>124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88" t="s">
        <v>80</v>
      </c>
      <c r="BK140" s="185">
        <f>ROUND(I140*H140,2)</f>
        <v>0</v>
      </c>
      <c r="BL140" s="88" t="s">
        <v>129</v>
      </c>
      <c r="BM140" s="184" t="s">
        <v>2627</v>
      </c>
    </row>
    <row r="141" spans="1:65" s="192" customFormat="1" x14ac:dyDescent="0.2">
      <c r="B141" s="193"/>
      <c r="D141" s="186" t="s">
        <v>131</v>
      </c>
      <c r="E141" s="194" t="s">
        <v>1</v>
      </c>
      <c r="F141" s="195" t="s">
        <v>80</v>
      </c>
      <c r="H141" s="196">
        <v>1</v>
      </c>
      <c r="L141" s="193"/>
      <c r="M141" s="197"/>
      <c r="N141" s="198"/>
      <c r="O141" s="198"/>
      <c r="P141" s="198"/>
      <c r="Q141" s="198"/>
      <c r="R141" s="198"/>
      <c r="S141" s="198"/>
      <c r="T141" s="199"/>
      <c r="AT141" s="194" t="s">
        <v>131</v>
      </c>
      <c r="AU141" s="194" t="s">
        <v>80</v>
      </c>
      <c r="AV141" s="192" t="s">
        <v>82</v>
      </c>
      <c r="AW141" s="192" t="s">
        <v>28</v>
      </c>
      <c r="AX141" s="192" t="s">
        <v>80</v>
      </c>
      <c r="AY141" s="194" t="s">
        <v>124</v>
      </c>
    </row>
    <row r="142" spans="1:65" s="99" customFormat="1" ht="16.5" customHeight="1" x14ac:dyDescent="0.2">
      <c r="A142" s="96"/>
      <c r="B142" s="97"/>
      <c r="C142" s="173" t="s">
        <v>188</v>
      </c>
      <c r="D142" s="173" t="s">
        <v>125</v>
      </c>
      <c r="E142" s="174" t="s">
        <v>2628</v>
      </c>
      <c r="F142" s="175" t="s">
        <v>2629</v>
      </c>
      <c r="G142" s="176" t="s">
        <v>523</v>
      </c>
      <c r="H142" s="177">
        <v>1</v>
      </c>
      <c r="I142" s="86"/>
      <c r="J142" s="178">
        <f>ROUND(I142*H142,2)</f>
        <v>0</v>
      </c>
      <c r="K142" s="179"/>
      <c r="L142" s="97"/>
      <c r="M142" s="180" t="s">
        <v>1</v>
      </c>
      <c r="N142" s="181" t="s">
        <v>37</v>
      </c>
      <c r="O142" s="182">
        <v>0</v>
      </c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R142" s="184" t="s">
        <v>129</v>
      </c>
      <c r="AT142" s="184" t="s">
        <v>125</v>
      </c>
      <c r="AU142" s="184" t="s">
        <v>80</v>
      </c>
      <c r="AY142" s="88" t="s">
        <v>124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88" t="s">
        <v>80</v>
      </c>
      <c r="BK142" s="185">
        <f>ROUND(I142*H142,2)</f>
        <v>0</v>
      </c>
      <c r="BL142" s="88" t="s">
        <v>129</v>
      </c>
      <c r="BM142" s="184" t="s">
        <v>2630</v>
      </c>
    </row>
    <row r="143" spans="1:65" s="192" customFormat="1" x14ac:dyDescent="0.2">
      <c r="B143" s="193"/>
      <c r="D143" s="186" t="s">
        <v>131</v>
      </c>
      <c r="E143" s="194" t="s">
        <v>1</v>
      </c>
      <c r="F143" s="195" t="s">
        <v>80</v>
      </c>
      <c r="H143" s="196">
        <v>1</v>
      </c>
      <c r="L143" s="193"/>
      <c r="M143" s="197"/>
      <c r="N143" s="198"/>
      <c r="O143" s="198"/>
      <c r="P143" s="198"/>
      <c r="Q143" s="198"/>
      <c r="R143" s="198"/>
      <c r="S143" s="198"/>
      <c r="T143" s="199"/>
      <c r="AT143" s="194" t="s">
        <v>131</v>
      </c>
      <c r="AU143" s="194" t="s">
        <v>80</v>
      </c>
      <c r="AV143" s="192" t="s">
        <v>82</v>
      </c>
      <c r="AW143" s="192" t="s">
        <v>28</v>
      </c>
      <c r="AX143" s="192" t="s">
        <v>80</v>
      </c>
      <c r="AY143" s="194" t="s">
        <v>124</v>
      </c>
    </row>
    <row r="144" spans="1:65" s="99" customFormat="1" ht="16.5" customHeight="1" x14ac:dyDescent="0.2">
      <c r="A144" s="96"/>
      <c r="B144" s="97"/>
      <c r="C144" s="173" t="s">
        <v>192</v>
      </c>
      <c r="D144" s="173" t="s">
        <v>125</v>
      </c>
      <c r="E144" s="174" t="s">
        <v>2631</v>
      </c>
      <c r="F144" s="175" t="s">
        <v>2632</v>
      </c>
      <c r="G144" s="176" t="s">
        <v>523</v>
      </c>
      <c r="H144" s="177">
        <v>1</v>
      </c>
      <c r="I144" s="86">
        <v>0</v>
      </c>
      <c r="J144" s="178">
        <f>ROUND(I144*H144,2)</f>
        <v>0</v>
      </c>
      <c r="K144" s="179"/>
      <c r="L144" s="97"/>
      <c r="M144" s="180" t="s">
        <v>1</v>
      </c>
      <c r="N144" s="181" t="s">
        <v>37</v>
      </c>
      <c r="O144" s="182">
        <v>0</v>
      </c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R144" s="184" t="s">
        <v>129</v>
      </c>
      <c r="AT144" s="184" t="s">
        <v>125</v>
      </c>
      <c r="AU144" s="184" t="s">
        <v>80</v>
      </c>
      <c r="AY144" s="88" t="s">
        <v>124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88" t="s">
        <v>80</v>
      </c>
      <c r="BK144" s="185">
        <f>ROUND(I144*H144,2)</f>
        <v>0</v>
      </c>
      <c r="BL144" s="88" t="s">
        <v>129</v>
      </c>
      <c r="BM144" s="184" t="s">
        <v>2633</v>
      </c>
    </row>
    <row r="145" spans="1:65" s="99" customFormat="1" ht="67.2" x14ac:dyDescent="0.2">
      <c r="A145" s="96"/>
      <c r="B145" s="97"/>
      <c r="C145" s="96"/>
      <c r="D145" s="186" t="s">
        <v>221</v>
      </c>
      <c r="E145" s="96"/>
      <c r="F145" s="187" t="s">
        <v>2634</v>
      </c>
      <c r="G145" s="96"/>
      <c r="H145" s="96"/>
      <c r="I145" s="96"/>
      <c r="J145" s="96"/>
      <c r="K145" s="96"/>
      <c r="L145" s="97"/>
      <c r="M145" s="188"/>
      <c r="N145" s="189"/>
      <c r="O145" s="190"/>
      <c r="P145" s="190"/>
      <c r="Q145" s="190"/>
      <c r="R145" s="190"/>
      <c r="S145" s="190"/>
      <c r="T145" s="191"/>
      <c r="U145" s="96"/>
      <c r="V145" s="96"/>
      <c r="W145" s="96"/>
      <c r="X145" s="96"/>
      <c r="Y145" s="96"/>
      <c r="Z145" s="96"/>
      <c r="AA145" s="96"/>
      <c r="AB145" s="96"/>
      <c r="AC145" s="96"/>
      <c r="AD145" s="96"/>
      <c r="AE145" s="96"/>
      <c r="AT145" s="88" t="s">
        <v>221</v>
      </c>
      <c r="AU145" s="88" t="s">
        <v>80</v>
      </c>
    </row>
    <row r="146" spans="1:65" s="192" customFormat="1" x14ac:dyDescent="0.2">
      <c r="B146" s="193"/>
      <c r="D146" s="186" t="s">
        <v>131</v>
      </c>
      <c r="E146" s="194" t="s">
        <v>1</v>
      </c>
      <c r="F146" s="195" t="s">
        <v>80</v>
      </c>
      <c r="H146" s="196">
        <v>1</v>
      </c>
      <c r="L146" s="193"/>
      <c r="M146" s="197"/>
      <c r="N146" s="198"/>
      <c r="O146" s="198"/>
      <c r="P146" s="198"/>
      <c r="Q146" s="198"/>
      <c r="R146" s="198"/>
      <c r="S146" s="198"/>
      <c r="T146" s="199"/>
      <c r="AT146" s="194" t="s">
        <v>131</v>
      </c>
      <c r="AU146" s="194" t="s">
        <v>80</v>
      </c>
      <c r="AV146" s="192" t="s">
        <v>82</v>
      </c>
      <c r="AW146" s="192" t="s">
        <v>28</v>
      </c>
      <c r="AX146" s="192" t="s">
        <v>80</v>
      </c>
      <c r="AY146" s="194" t="s">
        <v>124</v>
      </c>
    </row>
    <row r="147" spans="1:65" s="99" customFormat="1" ht="16.5" customHeight="1" x14ac:dyDescent="0.2">
      <c r="A147" s="96"/>
      <c r="B147" s="97"/>
      <c r="C147" s="173" t="s">
        <v>197</v>
      </c>
      <c r="D147" s="173" t="s">
        <v>125</v>
      </c>
      <c r="E147" s="174" t="s">
        <v>2635</v>
      </c>
      <c r="F147" s="175" t="s">
        <v>2636</v>
      </c>
      <c r="G147" s="176" t="s">
        <v>523</v>
      </c>
      <c r="H147" s="177">
        <v>1</v>
      </c>
      <c r="I147" s="86">
        <v>0</v>
      </c>
      <c r="J147" s="178">
        <f>ROUND(I147*H147,2)</f>
        <v>0</v>
      </c>
      <c r="K147" s="179"/>
      <c r="L147" s="97"/>
      <c r="M147" s="180" t="s">
        <v>1</v>
      </c>
      <c r="N147" s="181" t="s">
        <v>37</v>
      </c>
      <c r="O147" s="182">
        <v>0</v>
      </c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R147" s="184" t="s">
        <v>129</v>
      </c>
      <c r="AT147" s="184" t="s">
        <v>125</v>
      </c>
      <c r="AU147" s="184" t="s">
        <v>80</v>
      </c>
      <c r="AY147" s="88" t="s">
        <v>124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88" t="s">
        <v>80</v>
      </c>
      <c r="BK147" s="185">
        <f>ROUND(I147*H147,2)</f>
        <v>0</v>
      </c>
      <c r="BL147" s="88" t="s">
        <v>129</v>
      </c>
      <c r="BM147" s="184" t="s">
        <v>2637</v>
      </c>
    </row>
    <row r="148" spans="1:65" s="99" customFormat="1" ht="38.4" x14ac:dyDescent="0.2">
      <c r="A148" s="96"/>
      <c r="B148" s="97"/>
      <c r="C148" s="96"/>
      <c r="D148" s="186" t="s">
        <v>221</v>
      </c>
      <c r="E148" s="96"/>
      <c r="F148" s="187" t="s">
        <v>2638</v>
      </c>
      <c r="G148" s="96"/>
      <c r="H148" s="96"/>
      <c r="I148" s="96"/>
      <c r="J148" s="96"/>
      <c r="K148" s="96"/>
      <c r="L148" s="97"/>
      <c r="M148" s="188"/>
      <c r="N148" s="189"/>
      <c r="O148" s="190"/>
      <c r="P148" s="190"/>
      <c r="Q148" s="190"/>
      <c r="R148" s="190"/>
      <c r="S148" s="190"/>
      <c r="T148" s="191"/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T148" s="88" t="s">
        <v>221</v>
      </c>
      <c r="AU148" s="88" t="s">
        <v>80</v>
      </c>
    </row>
    <row r="149" spans="1:65" s="192" customFormat="1" x14ac:dyDescent="0.2">
      <c r="B149" s="193"/>
      <c r="D149" s="186" t="s">
        <v>131</v>
      </c>
      <c r="E149" s="194" t="s">
        <v>1</v>
      </c>
      <c r="F149" s="195" t="s">
        <v>80</v>
      </c>
      <c r="H149" s="196">
        <v>1</v>
      </c>
      <c r="L149" s="193"/>
      <c r="M149" s="197"/>
      <c r="N149" s="198"/>
      <c r="O149" s="198"/>
      <c r="P149" s="198"/>
      <c r="Q149" s="198"/>
      <c r="R149" s="198"/>
      <c r="S149" s="198"/>
      <c r="T149" s="199"/>
      <c r="AT149" s="194" t="s">
        <v>131</v>
      </c>
      <c r="AU149" s="194" t="s">
        <v>80</v>
      </c>
      <c r="AV149" s="192" t="s">
        <v>82</v>
      </c>
      <c r="AW149" s="192" t="s">
        <v>28</v>
      </c>
      <c r="AX149" s="192" t="s">
        <v>80</v>
      </c>
      <c r="AY149" s="194" t="s">
        <v>124</v>
      </c>
    </row>
    <row r="150" spans="1:65" s="99" customFormat="1" ht="16.5" customHeight="1" x14ac:dyDescent="0.2">
      <c r="A150" s="96"/>
      <c r="B150" s="97"/>
      <c r="C150" s="173" t="s">
        <v>202</v>
      </c>
      <c r="D150" s="173" t="s">
        <v>125</v>
      </c>
      <c r="E150" s="174" t="s">
        <v>2639</v>
      </c>
      <c r="F150" s="175" t="s">
        <v>2640</v>
      </c>
      <c r="G150" s="176" t="s">
        <v>523</v>
      </c>
      <c r="H150" s="177">
        <v>1</v>
      </c>
      <c r="I150" s="86">
        <v>0</v>
      </c>
      <c r="J150" s="178">
        <f>ROUND(I150*H150,2)</f>
        <v>0</v>
      </c>
      <c r="K150" s="179"/>
      <c r="L150" s="97"/>
      <c r="M150" s="180" t="s">
        <v>1</v>
      </c>
      <c r="N150" s="181" t="s">
        <v>37</v>
      </c>
      <c r="O150" s="182">
        <v>0</v>
      </c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96"/>
      <c r="V150" s="96"/>
      <c r="W150" s="96"/>
      <c r="X150" s="96"/>
      <c r="Y150" s="96"/>
      <c r="Z150" s="96"/>
      <c r="AA150" s="96"/>
      <c r="AB150" s="96"/>
      <c r="AC150" s="96"/>
      <c r="AD150" s="96"/>
      <c r="AE150" s="96"/>
      <c r="AR150" s="184" t="s">
        <v>129</v>
      </c>
      <c r="AT150" s="184" t="s">
        <v>125</v>
      </c>
      <c r="AU150" s="184" t="s">
        <v>80</v>
      </c>
      <c r="AY150" s="88" t="s">
        <v>124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88" t="s">
        <v>80</v>
      </c>
      <c r="BK150" s="185">
        <f>ROUND(I150*H150,2)</f>
        <v>0</v>
      </c>
      <c r="BL150" s="88" t="s">
        <v>129</v>
      </c>
      <c r="BM150" s="184" t="s">
        <v>2641</v>
      </c>
    </row>
    <row r="151" spans="1:65" s="99" customFormat="1" ht="38.4" x14ac:dyDescent="0.2">
      <c r="A151" s="96"/>
      <c r="B151" s="97"/>
      <c r="C151" s="96"/>
      <c r="D151" s="186" t="s">
        <v>221</v>
      </c>
      <c r="E151" s="96"/>
      <c r="F151" s="187" t="s">
        <v>2642</v>
      </c>
      <c r="G151" s="96"/>
      <c r="H151" s="96"/>
      <c r="I151" s="96"/>
      <c r="J151" s="96"/>
      <c r="K151" s="96"/>
      <c r="L151" s="97"/>
      <c r="M151" s="188"/>
      <c r="N151" s="189"/>
      <c r="O151" s="190"/>
      <c r="P151" s="190"/>
      <c r="Q151" s="190"/>
      <c r="R151" s="190"/>
      <c r="S151" s="190"/>
      <c r="T151" s="191"/>
      <c r="U151" s="96"/>
      <c r="V151" s="96"/>
      <c r="W151" s="96"/>
      <c r="X151" s="96"/>
      <c r="Y151" s="96"/>
      <c r="Z151" s="96"/>
      <c r="AA151" s="96"/>
      <c r="AB151" s="96"/>
      <c r="AC151" s="96"/>
      <c r="AD151" s="96"/>
      <c r="AE151" s="96"/>
      <c r="AT151" s="88" t="s">
        <v>221</v>
      </c>
      <c r="AU151" s="88" t="s">
        <v>80</v>
      </c>
    </row>
    <row r="152" spans="1:65" s="192" customFormat="1" x14ac:dyDescent="0.2">
      <c r="B152" s="193"/>
      <c r="D152" s="186" t="s">
        <v>131</v>
      </c>
      <c r="E152" s="194" t="s">
        <v>1</v>
      </c>
      <c r="F152" s="195" t="s">
        <v>80</v>
      </c>
      <c r="H152" s="196">
        <v>1</v>
      </c>
      <c r="L152" s="193"/>
      <c r="M152" s="197"/>
      <c r="N152" s="198"/>
      <c r="O152" s="198"/>
      <c r="P152" s="198"/>
      <c r="Q152" s="198"/>
      <c r="R152" s="198"/>
      <c r="S152" s="198"/>
      <c r="T152" s="199"/>
      <c r="AT152" s="194" t="s">
        <v>131</v>
      </c>
      <c r="AU152" s="194" t="s">
        <v>80</v>
      </c>
      <c r="AV152" s="192" t="s">
        <v>82</v>
      </c>
      <c r="AW152" s="192" t="s">
        <v>28</v>
      </c>
      <c r="AX152" s="192" t="s">
        <v>80</v>
      </c>
      <c r="AY152" s="194" t="s">
        <v>124</v>
      </c>
    </row>
    <row r="153" spans="1:65" s="99" customFormat="1" ht="16.5" customHeight="1" x14ac:dyDescent="0.2">
      <c r="A153" s="96"/>
      <c r="B153" s="97"/>
      <c r="C153" s="173" t="s">
        <v>207</v>
      </c>
      <c r="D153" s="173" t="s">
        <v>125</v>
      </c>
      <c r="E153" s="174" t="s">
        <v>2643</v>
      </c>
      <c r="F153" s="175" t="s">
        <v>2644</v>
      </c>
      <c r="G153" s="176" t="s">
        <v>523</v>
      </c>
      <c r="H153" s="177">
        <v>1</v>
      </c>
      <c r="I153" s="86">
        <v>0</v>
      </c>
      <c r="J153" s="178">
        <f>ROUND(I153*H153,2)</f>
        <v>0</v>
      </c>
      <c r="K153" s="179"/>
      <c r="L153" s="97"/>
      <c r="M153" s="180" t="s">
        <v>1</v>
      </c>
      <c r="N153" s="181" t="s">
        <v>37</v>
      </c>
      <c r="O153" s="182">
        <v>0</v>
      </c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96"/>
      <c r="V153" s="96"/>
      <c r="W153" s="96"/>
      <c r="X153" s="96"/>
      <c r="Y153" s="96"/>
      <c r="Z153" s="96"/>
      <c r="AA153" s="96"/>
      <c r="AB153" s="96"/>
      <c r="AC153" s="96"/>
      <c r="AD153" s="96"/>
      <c r="AE153" s="96"/>
      <c r="AR153" s="184" t="s">
        <v>2645</v>
      </c>
      <c r="AT153" s="184" t="s">
        <v>125</v>
      </c>
      <c r="AU153" s="184" t="s">
        <v>80</v>
      </c>
      <c r="AY153" s="88" t="s">
        <v>124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88" t="s">
        <v>80</v>
      </c>
      <c r="BK153" s="185">
        <f>ROUND(I153*H153,2)</f>
        <v>0</v>
      </c>
      <c r="BL153" s="88" t="s">
        <v>2645</v>
      </c>
      <c r="BM153" s="184" t="s">
        <v>2646</v>
      </c>
    </row>
    <row r="154" spans="1:65" s="192" customFormat="1" x14ac:dyDescent="0.2">
      <c r="B154" s="193"/>
      <c r="D154" s="186" t="s">
        <v>131</v>
      </c>
      <c r="E154" s="194" t="s">
        <v>1</v>
      </c>
      <c r="F154" s="195" t="s">
        <v>80</v>
      </c>
      <c r="H154" s="196">
        <v>1</v>
      </c>
      <c r="L154" s="193"/>
      <c r="M154" s="197"/>
      <c r="N154" s="198"/>
      <c r="O154" s="198"/>
      <c r="P154" s="198"/>
      <c r="Q154" s="198"/>
      <c r="R154" s="198"/>
      <c r="S154" s="198"/>
      <c r="T154" s="199"/>
      <c r="AT154" s="194" t="s">
        <v>131</v>
      </c>
      <c r="AU154" s="194" t="s">
        <v>80</v>
      </c>
      <c r="AV154" s="192" t="s">
        <v>82</v>
      </c>
      <c r="AW154" s="192" t="s">
        <v>28</v>
      </c>
      <c r="AX154" s="192" t="s">
        <v>80</v>
      </c>
      <c r="AY154" s="194" t="s">
        <v>124</v>
      </c>
    </row>
    <row r="155" spans="1:65" s="99" customFormat="1" ht="16.5" customHeight="1" x14ac:dyDescent="0.2">
      <c r="A155" s="96"/>
      <c r="B155" s="97"/>
      <c r="C155" s="173" t="s">
        <v>8</v>
      </c>
      <c r="D155" s="173" t="s">
        <v>125</v>
      </c>
      <c r="E155" s="174" t="s">
        <v>2647</v>
      </c>
      <c r="F155" s="175" t="s">
        <v>2648</v>
      </c>
      <c r="G155" s="176" t="s">
        <v>523</v>
      </c>
      <c r="H155" s="177">
        <v>1</v>
      </c>
      <c r="I155" s="86">
        <v>0</v>
      </c>
      <c r="J155" s="178">
        <f>ROUND(I155*H155,2)</f>
        <v>0</v>
      </c>
      <c r="K155" s="179"/>
      <c r="L155" s="97"/>
      <c r="M155" s="180" t="s">
        <v>1</v>
      </c>
      <c r="N155" s="181" t="s">
        <v>37</v>
      </c>
      <c r="O155" s="182">
        <v>0</v>
      </c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R155" s="184" t="s">
        <v>2645</v>
      </c>
      <c r="AT155" s="184" t="s">
        <v>125</v>
      </c>
      <c r="AU155" s="184" t="s">
        <v>80</v>
      </c>
      <c r="AY155" s="88" t="s">
        <v>124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88" t="s">
        <v>80</v>
      </c>
      <c r="BK155" s="185">
        <f>ROUND(I155*H155,2)</f>
        <v>0</v>
      </c>
      <c r="BL155" s="88" t="s">
        <v>2645</v>
      </c>
      <c r="BM155" s="184" t="s">
        <v>2649</v>
      </c>
    </row>
    <row r="156" spans="1:65" s="192" customFormat="1" x14ac:dyDescent="0.2">
      <c r="B156" s="193"/>
      <c r="D156" s="186" t="s">
        <v>131</v>
      </c>
      <c r="E156" s="194" t="s">
        <v>1</v>
      </c>
      <c r="F156" s="195" t="s">
        <v>80</v>
      </c>
      <c r="H156" s="196">
        <v>1</v>
      </c>
      <c r="L156" s="193"/>
      <c r="M156" s="197"/>
      <c r="N156" s="198"/>
      <c r="O156" s="198"/>
      <c r="P156" s="198"/>
      <c r="Q156" s="198"/>
      <c r="R156" s="198"/>
      <c r="S156" s="198"/>
      <c r="T156" s="199"/>
      <c r="AT156" s="194" t="s">
        <v>131</v>
      </c>
      <c r="AU156" s="194" t="s">
        <v>80</v>
      </c>
      <c r="AV156" s="192" t="s">
        <v>82</v>
      </c>
      <c r="AW156" s="192" t="s">
        <v>28</v>
      </c>
      <c r="AX156" s="192" t="s">
        <v>80</v>
      </c>
      <c r="AY156" s="194" t="s">
        <v>124</v>
      </c>
    </row>
    <row r="157" spans="1:65" s="99" customFormat="1" ht="16.5" customHeight="1" x14ac:dyDescent="0.2">
      <c r="A157" s="96"/>
      <c r="B157" s="97"/>
      <c r="C157" s="173" t="s">
        <v>217</v>
      </c>
      <c r="D157" s="173" t="s">
        <v>125</v>
      </c>
      <c r="E157" s="174" t="s">
        <v>2650</v>
      </c>
      <c r="F157" s="175" t="s">
        <v>2651</v>
      </c>
      <c r="G157" s="176" t="s">
        <v>523</v>
      </c>
      <c r="H157" s="177">
        <v>1</v>
      </c>
      <c r="I157" s="86">
        <v>0</v>
      </c>
      <c r="J157" s="178">
        <f>ROUND(I157*H157,2)</f>
        <v>0</v>
      </c>
      <c r="K157" s="179"/>
      <c r="L157" s="97"/>
      <c r="M157" s="180" t="s">
        <v>1</v>
      </c>
      <c r="N157" s="181" t="s">
        <v>37</v>
      </c>
      <c r="O157" s="182">
        <v>0</v>
      </c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96"/>
      <c r="V157" s="96"/>
      <c r="W157" s="96"/>
      <c r="X157" s="96"/>
      <c r="Y157" s="96"/>
      <c r="Z157" s="96"/>
      <c r="AA157" s="96"/>
      <c r="AB157" s="96"/>
      <c r="AC157" s="96"/>
      <c r="AD157" s="96"/>
      <c r="AE157" s="96"/>
      <c r="AR157" s="184" t="s">
        <v>129</v>
      </c>
      <c r="AT157" s="184" t="s">
        <v>125</v>
      </c>
      <c r="AU157" s="184" t="s">
        <v>80</v>
      </c>
      <c r="AY157" s="88" t="s">
        <v>124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88" t="s">
        <v>80</v>
      </c>
      <c r="BK157" s="185">
        <f>ROUND(I157*H157,2)</f>
        <v>0</v>
      </c>
      <c r="BL157" s="88" t="s">
        <v>129</v>
      </c>
      <c r="BM157" s="184" t="s">
        <v>2652</v>
      </c>
    </row>
    <row r="158" spans="1:65" s="192" customFormat="1" x14ac:dyDescent="0.2">
      <c r="B158" s="193"/>
      <c r="D158" s="186" t="s">
        <v>131</v>
      </c>
      <c r="E158" s="194" t="s">
        <v>1</v>
      </c>
      <c r="F158" s="195" t="s">
        <v>80</v>
      </c>
      <c r="H158" s="196">
        <v>1</v>
      </c>
      <c r="L158" s="193"/>
      <c r="M158" s="197"/>
      <c r="N158" s="198"/>
      <c r="O158" s="198"/>
      <c r="P158" s="198"/>
      <c r="Q158" s="198"/>
      <c r="R158" s="198"/>
      <c r="S158" s="198"/>
      <c r="T158" s="199"/>
      <c r="AT158" s="194" t="s">
        <v>131</v>
      </c>
      <c r="AU158" s="194" t="s">
        <v>80</v>
      </c>
      <c r="AV158" s="192" t="s">
        <v>82</v>
      </c>
      <c r="AW158" s="192" t="s">
        <v>28</v>
      </c>
      <c r="AX158" s="192" t="s">
        <v>80</v>
      </c>
      <c r="AY158" s="194" t="s">
        <v>124</v>
      </c>
    </row>
    <row r="159" spans="1:65" s="99" customFormat="1" ht="21.75" customHeight="1" x14ac:dyDescent="0.2">
      <c r="A159" s="96"/>
      <c r="B159" s="97"/>
      <c r="C159" s="173" t="s">
        <v>224</v>
      </c>
      <c r="D159" s="173" t="s">
        <v>125</v>
      </c>
      <c r="E159" s="174" t="s">
        <v>2653</v>
      </c>
      <c r="F159" s="175" t="s">
        <v>2654</v>
      </c>
      <c r="G159" s="176" t="s">
        <v>523</v>
      </c>
      <c r="H159" s="177">
        <v>1</v>
      </c>
      <c r="I159" s="86">
        <v>0</v>
      </c>
      <c r="J159" s="178">
        <f>ROUND(I159*H159,2)</f>
        <v>0</v>
      </c>
      <c r="K159" s="179"/>
      <c r="L159" s="97"/>
      <c r="M159" s="180" t="s">
        <v>1</v>
      </c>
      <c r="N159" s="181" t="s">
        <v>37</v>
      </c>
      <c r="O159" s="182">
        <v>0</v>
      </c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R159" s="184" t="s">
        <v>129</v>
      </c>
      <c r="AT159" s="184" t="s">
        <v>125</v>
      </c>
      <c r="AU159" s="184" t="s">
        <v>80</v>
      </c>
      <c r="AY159" s="88" t="s">
        <v>124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88" t="s">
        <v>80</v>
      </c>
      <c r="BK159" s="185">
        <f>ROUND(I159*H159,2)</f>
        <v>0</v>
      </c>
      <c r="BL159" s="88" t="s">
        <v>129</v>
      </c>
      <c r="BM159" s="184" t="s">
        <v>2655</v>
      </c>
    </row>
    <row r="160" spans="1:65" s="192" customFormat="1" x14ac:dyDescent="0.2">
      <c r="B160" s="193"/>
      <c r="D160" s="186" t="s">
        <v>131</v>
      </c>
      <c r="E160" s="194" t="s">
        <v>1</v>
      </c>
      <c r="F160" s="195" t="s">
        <v>80</v>
      </c>
      <c r="H160" s="196">
        <v>1</v>
      </c>
      <c r="L160" s="193"/>
      <c r="M160" s="200"/>
      <c r="N160" s="201"/>
      <c r="O160" s="201"/>
      <c r="P160" s="201"/>
      <c r="Q160" s="201"/>
      <c r="R160" s="201"/>
      <c r="S160" s="201"/>
      <c r="T160" s="202"/>
      <c r="AT160" s="194" t="s">
        <v>131</v>
      </c>
      <c r="AU160" s="194" t="s">
        <v>80</v>
      </c>
      <c r="AV160" s="192" t="s">
        <v>82</v>
      </c>
      <c r="AW160" s="192" t="s">
        <v>28</v>
      </c>
      <c r="AX160" s="192" t="s">
        <v>80</v>
      </c>
      <c r="AY160" s="194" t="s">
        <v>124</v>
      </c>
    </row>
    <row r="161" spans="1:31" s="99" customFormat="1" ht="6.9" customHeight="1" x14ac:dyDescent="0.2">
      <c r="A161" s="96"/>
      <c r="B161" s="130"/>
      <c r="C161" s="131"/>
      <c r="D161" s="131"/>
      <c r="E161" s="131"/>
      <c r="F161" s="131"/>
      <c r="G161" s="131"/>
      <c r="H161" s="131"/>
      <c r="I161" s="131"/>
      <c r="J161" s="131"/>
      <c r="K161" s="131"/>
      <c r="L161" s="97"/>
      <c r="M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</row>
  </sheetData>
  <sheetProtection algorithmName="SHA-512" hashValue="KYWlC6JDokQE/ah/hhHe5dAGqu/5PunUSSGazAcMqDs22+pHHTuQDS9bCtcr0pA1jQDcQnvhAymMvDVcNTrUtw==" saltValue="byfjPsbtNSLE2vkUQHFFaA==" spinCount="100000" sheet="1" objects="1" scenarios="1"/>
  <autoFilter ref="C116:K160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Kanalizace</vt:lpstr>
      <vt:lpstr>SO 02 - Závlahy</vt:lpstr>
      <vt:lpstr>SO 03 - Elekroinstalace</vt:lpstr>
      <vt:lpstr>SO 04 - Rekonstrukce zpev...</vt:lpstr>
      <vt:lpstr>VRN - Vedlejší rozpočtové...</vt:lpstr>
      <vt:lpstr>'Rekapitulace stavby'!Názvy_tisku</vt:lpstr>
      <vt:lpstr>'SO 01 - Kanalizace'!Názvy_tisku</vt:lpstr>
      <vt:lpstr>'SO 02 - Závlahy'!Názvy_tisku</vt:lpstr>
      <vt:lpstr>'SO 03 - Elekroinstalace'!Názvy_tisku</vt:lpstr>
      <vt:lpstr>'SO 04 - Rekonstrukce zpev...'!Názvy_tisku</vt:lpstr>
      <vt:lpstr>'VRN - Vedlejší rozpočtové...'!Názvy_tisku</vt:lpstr>
      <vt:lpstr>'Rekapitulace stavby'!Oblast_tisku</vt:lpstr>
      <vt:lpstr>'SO 01 - Kanalizace'!Oblast_tisku</vt:lpstr>
      <vt:lpstr>'SO 02 - Závlahy'!Oblast_tisku</vt:lpstr>
      <vt:lpstr>'SO 03 - Elekroinstalace'!Oblast_tisku</vt:lpstr>
      <vt:lpstr>'SO 04 - Rekonstrukce zpev...'!Oblast_tisku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Mládek</dc:creator>
  <cp:lastModifiedBy>Tomáš Mládek</cp:lastModifiedBy>
  <cp:lastPrinted>2020-11-03T05:35:00Z</cp:lastPrinted>
  <dcterms:created xsi:type="dcterms:W3CDTF">2020-10-07T05:52:03Z</dcterms:created>
  <dcterms:modified xsi:type="dcterms:W3CDTF">2020-11-03T07:10:24Z</dcterms:modified>
</cp:coreProperties>
</file>